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12120" windowHeight="8175" tabRatio="874" activeTab="0"/>
  </bookViews>
  <sheets>
    <sheet name="page de garde" sheetId="1" r:id="rId1"/>
    <sheet name="calendrier" sheetId="2" r:id="rId2"/>
    <sheet name="évaluation" sheetId="3" r:id="rId3"/>
    <sheet name="synthèse" sheetId="4" r:id="rId4"/>
    <sheet name="+0,01" sheetId="5" r:id="rId5"/>
    <sheet name="appels" sheetId="6" r:id="rId6"/>
    <sheet name="réserves" sheetId="7" r:id="rId7"/>
  </sheets>
  <definedNames>
    <definedName name="Texte2" localSheetId="0">'page de garde'!$A$6</definedName>
    <definedName name="totagents">#REF!</definedName>
    <definedName name="Total_général">#REF!</definedName>
    <definedName name="totmargespositives">#REF!</definedName>
  </definedNames>
  <calcPr fullCalcOnLoad="1"/>
</workbook>
</file>

<file path=xl/sharedStrings.xml><?xml version="1.0" encoding="utf-8"?>
<sst xmlns="http://schemas.openxmlformats.org/spreadsheetml/2006/main" count="260" uniqueCount="104">
  <si>
    <t>Année 2011 - gestion 2010</t>
  </si>
  <si>
    <t>nombre d'agents</t>
  </si>
  <si>
    <t>%</t>
  </si>
  <si>
    <t>Total</t>
  </si>
  <si>
    <t>échelon terminal</t>
  </si>
  <si>
    <t>échelon variable</t>
  </si>
  <si>
    <t>majo +0,02</t>
  </si>
  <si>
    <t>majo +0,06</t>
  </si>
  <si>
    <t>cadres A</t>
  </si>
  <si>
    <t>cadres B</t>
  </si>
  <si>
    <t>cadres B géomètres</t>
  </si>
  <si>
    <t>cadres C</t>
  </si>
  <si>
    <t>Filière fiscale - Notation des cadres A , B et C 2011 (gestion 2010)</t>
  </si>
  <si>
    <t>LE CALENDRIER DE LA CAMPAGNE DE NOTATION 2011</t>
  </si>
  <si>
    <t>Réunion d'information des cadres</t>
  </si>
  <si>
    <t>Fin de saisie des propositions de note dans EVALNOT</t>
  </si>
  <si>
    <t>Fin des entretiens d'évaluation</t>
  </si>
  <si>
    <t>Réunion des commissions préparatoires par bloc métier</t>
  </si>
  <si>
    <t>Réunion de la commission départementale d'harmonisation</t>
  </si>
  <si>
    <t>Clôture de la campagne de notation</t>
  </si>
  <si>
    <t>Date limite de remise des fiches de notation aux agents</t>
  </si>
  <si>
    <t>Date limite de demande de révision de la notation</t>
  </si>
  <si>
    <t>Date limite de réunion des CAPL d'appel de notation</t>
  </si>
  <si>
    <t>Du 9 au 14/03/11</t>
  </si>
  <si>
    <t>FILIERE FISCALE</t>
  </si>
  <si>
    <t>Entretiens d'évaluation filière fiscale</t>
  </si>
  <si>
    <t>Nombre d'entretiens réalisés</t>
  </si>
  <si>
    <t>Nombre d'entretiens non réalisés</t>
  </si>
  <si>
    <r>
      <t xml:space="preserve">Nombre d'agents à évaluer </t>
    </r>
    <r>
      <rPr>
        <b/>
        <i/>
        <sz val="10"/>
        <rFont val="Arial"/>
        <family val="2"/>
      </rPr>
      <t>(1)</t>
    </r>
  </si>
  <si>
    <r>
      <t xml:space="preserve">dont refus d'entretien </t>
    </r>
    <r>
      <rPr>
        <b/>
        <i/>
        <sz val="10"/>
        <rFont val="Arial"/>
        <family val="2"/>
      </rPr>
      <t>(2)</t>
    </r>
  </si>
  <si>
    <r>
      <t xml:space="preserve">Taux de refus d'entretien </t>
    </r>
    <r>
      <rPr>
        <b/>
        <i/>
        <sz val="10"/>
        <rFont val="Arial"/>
        <family val="2"/>
      </rPr>
      <t>(2/1)</t>
    </r>
  </si>
  <si>
    <t>Filière fiscale - Valorisation de +0,01 / cadres A , B et C 2011</t>
  </si>
  <si>
    <t>majo +0,01</t>
  </si>
  <si>
    <t>Filière fiscale - Révision de la notation 2011 / cadres A , B et C</t>
  </si>
  <si>
    <t>nombre d'appels CAPL</t>
  </si>
  <si>
    <t>TOTAL</t>
  </si>
  <si>
    <t>Marges d'évolution négatives</t>
  </si>
  <si>
    <t>Filière Fiscale</t>
  </si>
  <si>
    <t>Filière Gestion Publique</t>
  </si>
  <si>
    <t>EVOCATION</t>
  </si>
  <si>
    <t>nombre de dossiers CAPN</t>
  </si>
  <si>
    <t>Retour des fiches individuelles des besoins en formation</t>
  </si>
  <si>
    <t>Entretiens d'évaluation filière gestion publique</t>
  </si>
  <si>
    <t>Nombre d'agents apportant</t>
  </si>
  <si>
    <t>Nombre d'agents pouvant consommer</t>
  </si>
  <si>
    <t>Filière gestion publique - Valorisation de +0,01 / cadres A , B et C 2011</t>
  </si>
  <si>
    <t>avis favorable +0,06</t>
  </si>
  <si>
    <t>Filière gestion publique - Révision de la notation 2011 / cadres A , B et C</t>
  </si>
  <si>
    <t>Communication des EKM au département</t>
  </si>
  <si>
    <t>Répartition du capital-mois et ouverture de la campagne sur EDEN</t>
  </si>
  <si>
    <t>Desiderata capital-mois</t>
  </si>
  <si>
    <t>Avant le 11/03/2011</t>
  </si>
  <si>
    <t>Fin des opérations de notation du 1er et 2nd degrés</t>
  </si>
  <si>
    <t>Notation finale</t>
  </si>
  <si>
    <t>Réunions d’Harmonisation</t>
  </si>
  <si>
    <t>Fin de la notation finale et validation EKM</t>
  </si>
  <si>
    <t>Date limite de recours auprès de la CAPL</t>
  </si>
  <si>
    <t>Date limite de tenue des CAPL</t>
  </si>
  <si>
    <t>Mi juillet 2011</t>
  </si>
  <si>
    <t>FILIERE GESTION PUBLIQUE</t>
  </si>
  <si>
    <t>Vérification de la liste des agents à noter</t>
  </si>
  <si>
    <t>Dès l’ouverture d’EDEN 14/02/2011</t>
  </si>
  <si>
    <t xml:space="preserve">28/03/2011 journée </t>
  </si>
  <si>
    <t>Filière gestion publique - Notation des cadres A , B et C 2011 (gestion 2010)</t>
  </si>
  <si>
    <t>NC</t>
  </si>
  <si>
    <t>Capital mois attribué</t>
  </si>
  <si>
    <t>Nombre d'agents à noter</t>
  </si>
  <si>
    <t>nombre d'agents consommant</t>
  </si>
  <si>
    <t>Consommants ou non</t>
  </si>
  <si>
    <t>liste 41 - Inspecteurs</t>
  </si>
  <si>
    <t>Nbre d'agents</t>
  </si>
  <si>
    <t>+ 0,02</t>
  </si>
  <si>
    <t>réserve</t>
  </si>
  <si>
    <t>dispo</t>
  </si>
  <si>
    <t>+ 0,06</t>
  </si>
  <si>
    <t>Echelons variables</t>
  </si>
  <si>
    <t>26+1*</t>
  </si>
  <si>
    <t>22+1*</t>
  </si>
  <si>
    <t>Echelons fixes</t>
  </si>
  <si>
    <t>Echelons terminaux</t>
  </si>
  <si>
    <t>1* reste n-1</t>
  </si>
  <si>
    <t>liste 42 - Contrôleurs</t>
  </si>
  <si>
    <t>106+3*</t>
  </si>
  <si>
    <t>3* reste n-1</t>
  </si>
  <si>
    <t>liste 44 - Agents C</t>
  </si>
  <si>
    <t>Grade</t>
  </si>
  <si>
    <t xml:space="preserve"> Inspecteurs</t>
  </si>
  <si>
    <t>Nbre d'agents consommant</t>
  </si>
  <si>
    <t xml:space="preserve"> +0,02</t>
  </si>
  <si>
    <t xml:space="preserve"> +0,06</t>
  </si>
  <si>
    <t>SO</t>
  </si>
  <si>
    <t xml:space="preserve"> Contrôleurs</t>
  </si>
  <si>
    <t>Agents C</t>
  </si>
  <si>
    <t xml:space="preserve">Notation 2011-2010 / Filière Fiscale : réserves </t>
  </si>
  <si>
    <t>Notation 2011-2010 / Gestion Publique : réserves</t>
  </si>
  <si>
    <t>CTL du 1er mars 2012</t>
  </si>
  <si>
    <t>Direction Générale des Finances Publiques</t>
  </si>
  <si>
    <t>Direction Régionale  des Finances Publiques</t>
  </si>
  <si>
    <t>de Midi-Pyrénées et du Département de la Haute-Garonne</t>
  </si>
  <si>
    <t>34, Rue de Lois - BP 56605</t>
  </si>
  <si>
    <t>31066 - TOULOUSE CEDEX</t>
  </si>
  <si>
    <t>Bilan de la campagne de notation</t>
  </si>
  <si>
    <t>POINT N°5</t>
  </si>
  <si>
    <t>Division des ressources humaines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</si>
</sst>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dd/mm/yy"/>
    <numFmt numFmtId="169" formatCode="&quot;Vrai&quot;;&quot;Vrai&quot;;&quot;Faux&quot;"/>
    <numFmt numFmtId="170" formatCode="&quot;Actif&quot;;&quot;Actif&quot;;&quot;Inactif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0" fillId="0" borderId="0" xfId="19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19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19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9" fontId="8" fillId="0" borderId="1" xfId="19" applyFont="1" applyBorder="1" applyAlignment="1">
      <alignment horizontal="center" vertical="center"/>
    </xf>
    <xf numFmtId="9" fontId="8" fillId="0" borderId="4" xfId="19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10" fillId="0" borderId="10" xfId="19" applyFont="1" applyBorder="1" applyAlignment="1">
      <alignment horizontal="center" vertical="center" wrapText="1"/>
    </xf>
    <xf numFmtId="9" fontId="10" fillId="0" borderId="11" xfId="19" applyFont="1" applyBorder="1" applyAlignment="1">
      <alignment horizontal="center" vertical="center" wrapText="1"/>
    </xf>
    <xf numFmtId="9" fontId="8" fillId="0" borderId="12" xfId="19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8" fillId="0" borderId="15" xfId="19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9" fontId="9" fillId="0" borderId="8" xfId="19" applyFont="1" applyBorder="1" applyAlignment="1">
      <alignment horizontal="center" vertical="center"/>
    </xf>
    <xf numFmtId="9" fontId="9" fillId="0" borderId="17" xfId="19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4" xfId="19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9" fillId="0" borderId="8" xfId="19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9" fontId="10" fillId="0" borderId="18" xfId="19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19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19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19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10" fillId="0" borderId="1" xfId="19" applyFont="1" applyBorder="1" applyAlignment="1">
      <alignment horizontal="center" vertical="center"/>
    </xf>
    <xf numFmtId="9" fontId="10" fillId="0" borderId="12" xfId="19" applyFont="1" applyBorder="1" applyAlignment="1">
      <alignment horizontal="center" vertical="center"/>
    </xf>
    <xf numFmtId="9" fontId="10" fillId="0" borderId="13" xfId="19" applyFont="1" applyBorder="1" applyAlignment="1">
      <alignment horizontal="center" vertical="center"/>
    </xf>
    <xf numFmtId="9" fontId="10" fillId="0" borderId="4" xfId="19" applyFont="1" applyBorder="1" applyAlignment="1">
      <alignment horizontal="center" vertical="center"/>
    </xf>
    <xf numFmtId="9" fontId="10" fillId="0" borderId="15" xfId="19" applyFont="1" applyBorder="1" applyAlignment="1">
      <alignment horizontal="center" vertical="center"/>
    </xf>
    <xf numFmtId="9" fontId="10" fillId="0" borderId="19" xfId="19" applyFont="1" applyBorder="1" applyAlignment="1">
      <alignment horizontal="center" vertical="center"/>
    </xf>
    <xf numFmtId="9" fontId="12" fillId="0" borderId="17" xfId="19" applyFont="1" applyBorder="1" applyAlignment="1">
      <alignment horizontal="center" vertical="center"/>
    </xf>
    <xf numFmtId="9" fontId="10" fillId="0" borderId="20" xfId="19" applyFont="1" applyBorder="1" applyAlignment="1">
      <alignment horizontal="center" vertical="center"/>
    </xf>
    <xf numFmtId="9" fontId="10" fillId="0" borderId="8" xfId="19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1" xfId="19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1" xfId="19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9" fillId="0" borderId="0" xfId="19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9" fontId="10" fillId="0" borderId="28" xfId="19" applyFont="1" applyBorder="1" applyAlignment="1">
      <alignment horizontal="center" vertical="center" wrapText="1"/>
    </xf>
    <xf numFmtId="9" fontId="10" fillId="0" borderId="29" xfId="19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8" fillId="0" borderId="19" xfId="0" applyNumberFormat="1" applyFont="1" applyBorder="1" applyAlignment="1">
      <alignment horizontal="center" vertical="center"/>
    </xf>
    <xf numFmtId="9" fontId="8" fillId="0" borderId="13" xfId="19" applyFont="1" applyBorder="1" applyAlignment="1">
      <alignment horizontal="center" vertical="center"/>
    </xf>
    <xf numFmtId="9" fontId="12" fillId="0" borderId="20" xfId="19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2" fillId="0" borderId="39" xfId="0" applyNumberFormat="1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workbookViewId="0" topLeftCell="A7">
      <selection activeCell="C9" sqref="C9"/>
    </sheetView>
  </sheetViews>
  <sheetFormatPr defaultColWidth="11.421875" defaultRowHeight="12.75"/>
  <cols>
    <col min="1" max="1" width="25.7109375" style="0" customWidth="1"/>
    <col min="6" max="6" width="29.8515625" style="0" customWidth="1"/>
  </cols>
  <sheetData>
    <row r="6" ht="12.75">
      <c r="A6" s="171" t="s">
        <v>96</v>
      </c>
    </row>
    <row r="7" ht="12.75">
      <c r="A7" s="172" t="s">
        <v>97</v>
      </c>
    </row>
    <row r="8" ht="12.75">
      <c r="A8" s="172" t="s">
        <v>98</v>
      </c>
    </row>
    <row r="9" ht="12.75">
      <c r="A9" s="172" t="s">
        <v>103</v>
      </c>
    </row>
    <row r="10" ht="12.75">
      <c r="A10" s="172" t="s">
        <v>99</v>
      </c>
    </row>
    <row r="11" ht="12.75">
      <c r="A11" s="172" t="s">
        <v>100</v>
      </c>
    </row>
    <row r="14" spans="2:6" ht="12.75">
      <c r="B14" s="1"/>
      <c r="C14" s="1"/>
      <c r="D14" s="1"/>
      <c r="E14" s="1"/>
      <c r="F14" s="1"/>
    </row>
    <row r="15" spans="1:9" ht="24">
      <c r="A15" s="174" t="s">
        <v>95</v>
      </c>
      <c r="B15" s="174"/>
      <c r="C15" s="174"/>
      <c r="D15" s="174"/>
      <c r="E15" s="174"/>
      <c r="F15" s="174"/>
      <c r="G15" s="174"/>
      <c r="H15" s="174"/>
      <c r="I15" s="174"/>
    </row>
    <row r="16" spans="2:6" ht="12.75">
      <c r="B16" s="1"/>
      <c r="C16" s="1"/>
      <c r="D16" s="1"/>
      <c r="E16" s="1"/>
      <c r="F16" s="1"/>
    </row>
    <row r="21" spans="1:9" ht="24">
      <c r="A21" s="176" t="s">
        <v>102</v>
      </c>
      <c r="B21" s="176"/>
      <c r="C21" s="176"/>
      <c r="D21" s="176"/>
      <c r="E21" s="176"/>
      <c r="F21" s="176"/>
      <c r="G21" s="176"/>
      <c r="H21" s="176"/>
      <c r="I21" s="176"/>
    </row>
    <row r="25" spans="1:7" ht="12.75">
      <c r="A25" s="1"/>
      <c r="B25" s="1"/>
      <c r="C25" s="1"/>
      <c r="D25" s="1"/>
      <c r="E25" s="1"/>
      <c r="F25" s="1"/>
      <c r="G25" s="1"/>
    </row>
    <row r="26" spans="1:9" ht="24.75" customHeight="1">
      <c r="A26" s="174" t="s">
        <v>101</v>
      </c>
      <c r="B26" s="174"/>
      <c r="C26" s="174"/>
      <c r="D26" s="174"/>
      <c r="E26" s="174"/>
      <c r="F26" s="174"/>
      <c r="G26" s="174"/>
      <c r="H26" s="174"/>
      <c r="I26" s="174"/>
    </row>
    <row r="27" spans="1:7" ht="20.25">
      <c r="A27" s="1"/>
      <c r="B27" s="175"/>
      <c r="C27" s="175"/>
      <c r="D27" s="175"/>
      <c r="E27" s="175"/>
      <c r="F27" s="175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9" ht="24">
      <c r="A29" s="174" t="s">
        <v>0</v>
      </c>
      <c r="B29" s="174"/>
      <c r="C29" s="174"/>
      <c r="D29" s="174"/>
      <c r="E29" s="174"/>
      <c r="F29" s="174"/>
      <c r="G29" s="174"/>
      <c r="H29" s="174"/>
      <c r="I29" s="174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</sheetData>
  <mergeCells count="5">
    <mergeCell ref="A29:I29"/>
    <mergeCell ref="B27:F27"/>
    <mergeCell ref="A15:I15"/>
    <mergeCell ref="A21:I21"/>
    <mergeCell ref="A26:I2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2"/>
  <headerFooter alignWithMargins="0">
    <oddHeader>&amp;C&amp;B</oddHeader>
    <oddFooter>&amp;C&amp;B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28"/>
  <sheetViews>
    <sheetView workbookViewId="0" topLeftCell="A1">
      <selection activeCell="A4" sqref="A4"/>
    </sheetView>
  </sheetViews>
  <sheetFormatPr defaultColWidth="11.421875" defaultRowHeight="12.75"/>
  <cols>
    <col min="1" max="2" width="11.421875" style="2" customWidth="1"/>
    <col min="3" max="3" width="31.7109375" style="2" customWidth="1"/>
    <col min="4" max="4" width="57.8515625" style="2" customWidth="1"/>
    <col min="5" max="16384" width="11.421875" style="2" customWidth="1"/>
  </cols>
  <sheetData>
    <row r="1" ht="39" customHeight="1" thickBot="1"/>
    <row r="2" spans="3:4" ht="24" customHeight="1" thickBot="1">
      <c r="C2" s="177" t="s">
        <v>13</v>
      </c>
      <c r="D2" s="178"/>
    </row>
    <row r="3" ht="32.25" customHeight="1"/>
    <row r="4" spans="3:4" ht="18.75" customHeight="1">
      <c r="C4" s="179" t="s">
        <v>24</v>
      </c>
      <c r="D4" s="179"/>
    </row>
    <row r="5" spans="3:4" ht="15" customHeight="1">
      <c r="C5" s="37">
        <v>40577</v>
      </c>
      <c r="D5" s="3" t="s">
        <v>14</v>
      </c>
    </row>
    <row r="6" spans="3:4" ht="15" customHeight="1">
      <c r="C6" s="37">
        <v>40599</v>
      </c>
      <c r="D6" s="3" t="s">
        <v>15</v>
      </c>
    </row>
    <row r="7" spans="3:4" ht="15" customHeight="1">
      <c r="C7" s="37">
        <v>40627</v>
      </c>
      <c r="D7" s="3" t="s">
        <v>16</v>
      </c>
    </row>
    <row r="8" spans="3:4" ht="15" customHeight="1">
      <c r="C8" s="37" t="s">
        <v>23</v>
      </c>
      <c r="D8" s="3" t="s">
        <v>17</v>
      </c>
    </row>
    <row r="9" spans="3:4" ht="15" customHeight="1">
      <c r="C9" s="37">
        <v>40627</v>
      </c>
      <c r="D9" s="3" t="s">
        <v>18</v>
      </c>
    </row>
    <row r="10" spans="3:4" ht="12.75">
      <c r="C10" s="37">
        <v>40632</v>
      </c>
      <c r="D10" s="38" t="s">
        <v>41</v>
      </c>
    </row>
    <row r="11" spans="3:4" ht="15" customHeight="1">
      <c r="C11" s="37">
        <v>40634</v>
      </c>
      <c r="D11" s="3" t="s">
        <v>19</v>
      </c>
    </row>
    <row r="12" spans="3:4" ht="15" customHeight="1">
      <c r="C12" s="37">
        <v>40655</v>
      </c>
      <c r="D12" s="3" t="s">
        <v>20</v>
      </c>
    </row>
    <row r="13" spans="3:4" ht="15" customHeight="1">
      <c r="C13" s="37">
        <v>40686</v>
      </c>
      <c r="D13" s="3" t="s">
        <v>21</v>
      </c>
    </row>
    <row r="14" spans="3:4" ht="15" customHeight="1">
      <c r="C14" s="37">
        <v>40714</v>
      </c>
      <c r="D14" s="3" t="s">
        <v>22</v>
      </c>
    </row>
    <row r="17" spans="3:4" ht="18.75" customHeight="1">
      <c r="C17" s="180" t="s">
        <v>59</v>
      </c>
      <c r="D17" s="180"/>
    </row>
    <row r="18" spans="3:4" ht="12.75">
      <c r="C18" s="98">
        <v>40588</v>
      </c>
      <c r="D18" s="3" t="s">
        <v>48</v>
      </c>
    </row>
    <row r="19" spans="3:4" ht="12.75">
      <c r="C19" s="3" t="s">
        <v>61</v>
      </c>
      <c r="D19" s="3" t="s">
        <v>60</v>
      </c>
    </row>
    <row r="20" spans="3:4" ht="12.75">
      <c r="C20" s="98">
        <v>40592</v>
      </c>
      <c r="D20" s="3" t="s">
        <v>49</v>
      </c>
    </row>
    <row r="21" spans="3:4" ht="12.75">
      <c r="C21" s="3" t="s">
        <v>51</v>
      </c>
      <c r="D21" s="3" t="s">
        <v>50</v>
      </c>
    </row>
    <row r="22" spans="3:4" ht="12.75">
      <c r="C22" s="98">
        <v>40647</v>
      </c>
      <c r="D22" s="3" t="s">
        <v>52</v>
      </c>
    </row>
    <row r="23" spans="3:4" ht="12.75">
      <c r="C23" s="98">
        <v>40655</v>
      </c>
      <c r="D23" s="3" t="s">
        <v>53</v>
      </c>
    </row>
    <row r="24" spans="3:4" ht="12.75">
      <c r="C24" s="98">
        <v>40623</v>
      </c>
      <c r="D24" s="181" t="s">
        <v>54</v>
      </c>
    </row>
    <row r="25" spans="3:4" ht="12.75">
      <c r="C25" s="3" t="s">
        <v>62</v>
      </c>
      <c r="D25" s="181"/>
    </row>
    <row r="26" spans="3:4" ht="12.75">
      <c r="C26" s="98">
        <v>40655</v>
      </c>
      <c r="D26" s="3" t="s">
        <v>55</v>
      </c>
    </row>
    <row r="27" spans="3:4" ht="12.75">
      <c r="C27" s="98">
        <v>40724</v>
      </c>
      <c r="D27" s="3" t="s">
        <v>56</v>
      </c>
    </row>
    <row r="28" spans="3:4" ht="12.75">
      <c r="C28" s="3" t="s">
        <v>58</v>
      </c>
      <c r="D28" s="3" t="s">
        <v>57</v>
      </c>
    </row>
  </sheetData>
  <mergeCells count="4">
    <mergeCell ref="C2:D2"/>
    <mergeCell ref="C4:D4"/>
    <mergeCell ref="C17:D17"/>
    <mergeCell ref="D24:D25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A1" sqref="A1"/>
    </sheetView>
  </sheetViews>
  <sheetFormatPr defaultColWidth="11.421875" defaultRowHeight="12.75"/>
  <cols>
    <col min="1" max="1" width="38.421875" style="2" customWidth="1"/>
    <col min="2" max="2" width="32.28125" style="2" customWidth="1"/>
    <col min="3" max="3" width="27.140625" style="2" customWidth="1"/>
    <col min="4" max="16384" width="11.421875" style="2" customWidth="1"/>
  </cols>
  <sheetData>
    <row r="1" ht="39" customHeight="1"/>
    <row r="2" spans="2:3" ht="25.5" customHeight="1">
      <c r="B2" s="182" t="s">
        <v>25</v>
      </c>
      <c r="C2" s="182"/>
    </row>
    <row r="3" ht="47.25" customHeight="1"/>
    <row r="4" spans="2:3" ht="16.5" customHeight="1">
      <c r="B4" s="3" t="s">
        <v>28</v>
      </c>
      <c r="C4" s="3">
        <v>989</v>
      </c>
    </row>
    <row r="5" spans="2:3" ht="16.5" customHeight="1">
      <c r="B5" s="3" t="s">
        <v>26</v>
      </c>
      <c r="C5" s="3">
        <v>766</v>
      </c>
    </row>
    <row r="6" spans="2:3" ht="16.5" customHeight="1">
      <c r="B6" s="3" t="s">
        <v>27</v>
      </c>
      <c r="C6" s="3">
        <v>223</v>
      </c>
    </row>
    <row r="7" spans="2:3" ht="16.5" customHeight="1">
      <c r="B7" s="3" t="s">
        <v>29</v>
      </c>
      <c r="C7" s="3">
        <v>183</v>
      </c>
    </row>
    <row r="8" spans="2:3" ht="16.5" customHeight="1">
      <c r="B8" s="3" t="s">
        <v>30</v>
      </c>
      <c r="C8" s="84">
        <f>C7/C4</f>
        <v>0.18503538928210314</v>
      </c>
    </row>
    <row r="10" spans="2:3" ht="25.5" customHeight="1">
      <c r="B10" s="183" t="s">
        <v>42</v>
      </c>
      <c r="C10" s="183"/>
    </row>
    <row r="11" ht="21" customHeight="1"/>
    <row r="12" spans="2:3" ht="12.75">
      <c r="B12" s="3" t="s">
        <v>66</v>
      </c>
      <c r="C12" s="3">
        <f>124+470+351</f>
        <v>945</v>
      </c>
    </row>
    <row r="13" spans="2:3" ht="12.75">
      <c r="B13" s="3" t="s">
        <v>43</v>
      </c>
      <c r="C13" s="3">
        <f>96+473+254</f>
        <v>823</v>
      </c>
    </row>
    <row r="14" spans="2:3" ht="12.75">
      <c r="B14" s="3" t="s">
        <v>44</v>
      </c>
      <c r="C14" s="3">
        <f>96+462+231</f>
        <v>789</v>
      </c>
    </row>
    <row r="15" spans="2:3" ht="12.75">
      <c r="B15" s="3" t="s">
        <v>65</v>
      </c>
      <c r="C15" s="3">
        <f>87+230+425</f>
        <v>742</v>
      </c>
    </row>
  </sheetData>
  <mergeCells count="2">
    <mergeCell ref="B2:C2"/>
    <mergeCell ref="B10:C10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0" sqref="A20:B20"/>
    </sheetView>
  </sheetViews>
  <sheetFormatPr defaultColWidth="11.421875" defaultRowHeight="12.75"/>
  <cols>
    <col min="1" max="1" width="22.28125" style="2" customWidth="1"/>
    <col min="2" max="2" width="16.7109375" style="2" customWidth="1"/>
    <col min="3" max="3" width="12.7109375" style="2" customWidth="1"/>
    <col min="4" max="4" width="10.140625" style="2" customWidth="1"/>
    <col min="5" max="5" width="9.00390625" style="2" customWidth="1"/>
    <col min="6" max="6" width="8.7109375" style="2" customWidth="1"/>
    <col min="7" max="7" width="10.7109375" style="2" customWidth="1"/>
    <col min="8" max="8" width="9.28125" style="2" customWidth="1"/>
    <col min="9" max="9" width="8.00390625" style="2" customWidth="1"/>
    <col min="10" max="10" width="8.7109375" style="2" customWidth="1"/>
    <col min="11" max="11" width="8.421875" style="2" customWidth="1"/>
    <col min="12" max="12" width="8.7109375" style="2" customWidth="1"/>
    <col min="13" max="13" width="7.57421875" style="2" customWidth="1"/>
    <col min="14" max="16384" width="11.421875" style="2" customWidth="1"/>
  </cols>
  <sheetData>
    <row r="1" spans="1:13" ht="28.5" customHeight="1" thickBot="1">
      <c r="A1" s="187" t="s">
        <v>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1" ht="15.75" thickBot="1">
      <c r="A2" s="9"/>
      <c r="B2" s="9"/>
      <c r="C2" s="9"/>
      <c r="D2" s="10"/>
      <c r="E2" s="9"/>
      <c r="F2" s="10"/>
      <c r="G2" s="9"/>
      <c r="H2" s="10"/>
      <c r="I2" s="9"/>
      <c r="J2" s="9"/>
      <c r="K2" s="9"/>
    </row>
    <row r="3" spans="1:13" ht="15.75" thickBot="1">
      <c r="A3" s="11"/>
      <c r="B3" s="184" t="s">
        <v>5</v>
      </c>
      <c r="C3" s="185"/>
      <c r="D3" s="185"/>
      <c r="E3" s="185"/>
      <c r="F3" s="185"/>
      <c r="G3" s="186"/>
      <c r="H3" s="184" t="s">
        <v>4</v>
      </c>
      <c r="I3" s="185"/>
      <c r="J3" s="185"/>
      <c r="K3" s="185"/>
      <c r="L3" s="185"/>
      <c r="M3" s="186"/>
    </row>
    <row r="4" spans="1:13" ht="28.5">
      <c r="A4" s="12"/>
      <c r="B4" s="20" t="s">
        <v>1</v>
      </c>
      <c r="C4" s="21" t="s">
        <v>6</v>
      </c>
      <c r="D4" s="22" t="s">
        <v>2</v>
      </c>
      <c r="E4" s="21" t="s">
        <v>7</v>
      </c>
      <c r="F4" s="23" t="s">
        <v>2</v>
      </c>
      <c r="G4" s="35" t="s">
        <v>3</v>
      </c>
      <c r="H4" s="20" t="s">
        <v>1</v>
      </c>
      <c r="I4" s="21" t="s">
        <v>6</v>
      </c>
      <c r="J4" s="22" t="s">
        <v>2</v>
      </c>
      <c r="K4" s="21" t="s">
        <v>7</v>
      </c>
      <c r="L4" s="22" t="s">
        <v>2</v>
      </c>
      <c r="M4" s="36" t="s">
        <v>3</v>
      </c>
    </row>
    <row r="5" spans="1:13" ht="15">
      <c r="A5" s="13" t="s">
        <v>8</v>
      </c>
      <c r="B5" s="4">
        <v>86</v>
      </c>
      <c r="C5" s="5">
        <v>25</v>
      </c>
      <c r="D5" s="17">
        <f>C5/B5</f>
        <v>0.29069767441860467</v>
      </c>
      <c r="E5" s="5">
        <v>17</v>
      </c>
      <c r="F5" s="24">
        <f>E5/B5</f>
        <v>0.19767441860465115</v>
      </c>
      <c r="G5" s="31">
        <f>D5+F5</f>
        <v>0.4883720930232558</v>
      </c>
      <c r="H5" s="4">
        <v>75</v>
      </c>
      <c r="I5" s="14">
        <v>20</v>
      </c>
      <c r="J5" s="17">
        <f>I5/H5</f>
        <v>0.26666666666666666</v>
      </c>
      <c r="K5" s="5">
        <v>15</v>
      </c>
      <c r="L5" s="17">
        <f>K5/H5</f>
        <v>0.2</v>
      </c>
      <c r="M5" s="34">
        <f>J5+L5</f>
        <v>0.4666666666666667</v>
      </c>
    </row>
    <row r="6" spans="1:13" ht="15">
      <c r="A6" s="13" t="s">
        <v>9</v>
      </c>
      <c r="B6" s="4">
        <v>363</v>
      </c>
      <c r="C6" s="5">
        <v>104</v>
      </c>
      <c r="D6" s="17">
        <f>C6/B6</f>
        <v>0.2865013774104683</v>
      </c>
      <c r="E6" s="5">
        <v>71</v>
      </c>
      <c r="F6" s="24">
        <f>E6/B6</f>
        <v>0.19559228650137742</v>
      </c>
      <c r="G6" s="31">
        <f>D6+F6</f>
        <v>0.4820936639118457</v>
      </c>
      <c r="H6" s="4">
        <v>2</v>
      </c>
      <c r="I6" s="14">
        <v>0</v>
      </c>
      <c r="J6" s="17">
        <f>I6/H6</f>
        <v>0</v>
      </c>
      <c r="K6" s="5">
        <v>0</v>
      </c>
      <c r="L6" s="17">
        <f>K6/H6</f>
        <v>0</v>
      </c>
      <c r="M6" s="34">
        <f>J6+L6</f>
        <v>0</v>
      </c>
    </row>
    <row r="7" spans="1:13" ht="15">
      <c r="A7" s="13" t="s">
        <v>10</v>
      </c>
      <c r="B7" s="4">
        <v>28</v>
      </c>
      <c r="C7" s="5">
        <v>9</v>
      </c>
      <c r="D7" s="17">
        <f>C7/B7</f>
        <v>0.32142857142857145</v>
      </c>
      <c r="E7" s="5">
        <v>5</v>
      </c>
      <c r="F7" s="24">
        <f>E7/B7</f>
        <v>0.17857142857142858</v>
      </c>
      <c r="G7" s="31">
        <f>D7+F7</f>
        <v>0.5</v>
      </c>
      <c r="H7" s="4">
        <v>2</v>
      </c>
      <c r="I7" s="14">
        <v>1</v>
      </c>
      <c r="J7" s="17">
        <f>I7/H7</f>
        <v>0.5</v>
      </c>
      <c r="K7" s="5">
        <v>1</v>
      </c>
      <c r="L7" s="17">
        <f>K7/H7</f>
        <v>0.5</v>
      </c>
      <c r="M7" s="25">
        <f>J7+L7</f>
        <v>1</v>
      </c>
    </row>
    <row r="8" spans="1:13" ht="15.75" thickBot="1">
      <c r="A8" s="26" t="s">
        <v>11</v>
      </c>
      <c r="B8" s="6">
        <v>324</v>
      </c>
      <c r="C8" s="7">
        <v>97</v>
      </c>
      <c r="D8" s="18">
        <f>C8/B8</f>
        <v>0.2993827160493827</v>
      </c>
      <c r="E8" s="7">
        <v>64</v>
      </c>
      <c r="F8" s="27">
        <f>E8/B8</f>
        <v>0.19753086419753085</v>
      </c>
      <c r="G8" s="32">
        <f>D8+F8</f>
        <v>0.49691358024691357</v>
      </c>
      <c r="H8" s="6">
        <v>130</v>
      </c>
      <c r="I8" s="39">
        <v>35</v>
      </c>
      <c r="J8" s="18">
        <f>I8/H8</f>
        <v>0.2692307692307692</v>
      </c>
      <c r="K8" s="7">
        <v>26</v>
      </c>
      <c r="L8" s="18">
        <f>K8/H8</f>
        <v>0.2</v>
      </c>
      <c r="M8" s="40">
        <f>J8+L8</f>
        <v>0.46923076923076923</v>
      </c>
    </row>
    <row r="9" spans="1:13" s="19" customFormat="1" ht="15.75" thickBot="1">
      <c r="A9" s="28" t="s">
        <v>3</v>
      </c>
      <c r="B9" s="15">
        <f>SUM(B5:B8)</f>
        <v>801</v>
      </c>
      <c r="C9" s="16">
        <f>SUM(C5:C8)</f>
        <v>235</v>
      </c>
      <c r="D9" s="29">
        <f>C9/B9</f>
        <v>0.2933832709113608</v>
      </c>
      <c r="E9" s="16">
        <f>SUM(E5:E8)</f>
        <v>157</v>
      </c>
      <c r="F9" s="30">
        <f>E9/B9</f>
        <v>0.19600499375780275</v>
      </c>
      <c r="G9" s="33">
        <f>D9+F9</f>
        <v>0.4893882646691635</v>
      </c>
      <c r="H9" s="15">
        <f>SUM(H5:H8)</f>
        <v>209</v>
      </c>
      <c r="I9" s="41">
        <f>SUM(I5:I8)</f>
        <v>56</v>
      </c>
      <c r="J9" s="29">
        <f>I9/H9</f>
        <v>0.2679425837320574</v>
      </c>
      <c r="K9" s="16">
        <f>SUM(K5:K8)</f>
        <v>42</v>
      </c>
      <c r="L9" s="29">
        <f>K9/H9</f>
        <v>0.20095693779904306</v>
      </c>
      <c r="M9" s="42">
        <f>J9+L9</f>
        <v>0.4688995215311005</v>
      </c>
    </row>
    <row r="10" spans="4:8" ht="13.5" thickBot="1">
      <c r="D10" s="8"/>
      <c r="F10" s="8"/>
      <c r="H10" s="8"/>
    </row>
    <row r="11" spans="1:13" ht="44.25" customHeight="1" thickBot="1">
      <c r="A11" s="192" t="s">
        <v>63</v>
      </c>
      <c r="B11" s="193"/>
      <c r="C11" s="193"/>
      <c r="D11" s="193"/>
      <c r="E11" s="193"/>
      <c r="F11" s="193"/>
      <c r="G11" s="194"/>
      <c r="H11" s="97"/>
      <c r="I11" s="97"/>
      <c r="J11" s="97"/>
      <c r="K11" s="97"/>
      <c r="L11" s="97"/>
      <c r="M11" s="97"/>
    </row>
    <row r="12" spans="1:13" ht="14.25" customHeight="1" thickBot="1">
      <c r="A12" s="107"/>
      <c r="B12" s="108"/>
      <c r="C12" s="108"/>
      <c r="D12" s="108"/>
      <c r="E12" s="108"/>
      <c r="F12" s="108"/>
      <c r="G12" s="109"/>
      <c r="H12" s="97"/>
      <c r="I12" s="97"/>
      <c r="J12" s="97"/>
      <c r="K12" s="97"/>
      <c r="L12" s="97"/>
      <c r="M12" s="97"/>
    </row>
    <row r="13" spans="1:7" ht="32.25" customHeight="1">
      <c r="A13" s="112"/>
      <c r="B13" s="111" t="s">
        <v>67</v>
      </c>
      <c r="C13" s="103" t="s">
        <v>6</v>
      </c>
      <c r="D13" s="104" t="s">
        <v>2</v>
      </c>
      <c r="E13" s="103" t="s">
        <v>7</v>
      </c>
      <c r="F13" s="105" t="s">
        <v>2</v>
      </c>
      <c r="G13" s="106" t="s">
        <v>3</v>
      </c>
    </row>
    <row r="14" spans="1:7" ht="32.25" customHeight="1">
      <c r="A14" s="113" t="s">
        <v>8</v>
      </c>
      <c r="B14" s="116">
        <v>96</v>
      </c>
      <c r="C14" s="117">
        <v>28</v>
      </c>
      <c r="D14" s="17">
        <f>C14/B14</f>
        <v>0.2916666666666667</v>
      </c>
      <c r="E14" s="117">
        <v>19</v>
      </c>
      <c r="F14" s="17">
        <f>E14/B14</f>
        <v>0.19791666666666666</v>
      </c>
      <c r="G14" s="120">
        <f>D14+F14</f>
        <v>0.48958333333333337</v>
      </c>
    </row>
    <row r="15" spans="1:7" ht="15">
      <c r="A15" s="113" t="s">
        <v>9</v>
      </c>
      <c r="B15" s="117">
        <v>462</v>
      </c>
      <c r="C15" s="117">
        <v>133</v>
      </c>
      <c r="D15" s="17">
        <f>C15/B15</f>
        <v>0.2878787878787879</v>
      </c>
      <c r="E15" s="117">
        <v>95</v>
      </c>
      <c r="F15" s="24">
        <f>E15/B15</f>
        <v>0.20562770562770563</v>
      </c>
      <c r="G15" s="120">
        <v>0.5</v>
      </c>
    </row>
    <row r="16" spans="1:7" ht="15.75" thickBot="1">
      <c r="A16" s="114" t="s">
        <v>11</v>
      </c>
      <c r="B16" s="118">
        <v>231</v>
      </c>
      <c r="C16" s="118">
        <v>73</v>
      </c>
      <c r="D16" s="18">
        <f>C16/B16</f>
        <v>0.31601731601731603</v>
      </c>
      <c r="E16" s="118">
        <v>51</v>
      </c>
      <c r="F16" s="27">
        <f>E16/B16</f>
        <v>0.22077922077922077</v>
      </c>
      <c r="G16" s="119">
        <f>F16+D16</f>
        <v>0.5367965367965368</v>
      </c>
    </row>
    <row r="17" spans="1:7" ht="16.5" thickBot="1">
      <c r="A17" s="115" t="s">
        <v>3</v>
      </c>
      <c r="B17" s="130">
        <f>SUM(B14:B16)</f>
        <v>789</v>
      </c>
      <c r="C17" s="130">
        <f>SUM(C14:C16)</f>
        <v>234</v>
      </c>
      <c r="D17" s="131">
        <f>C17/B17</f>
        <v>0.2965779467680608</v>
      </c>
      <c r="E17" s="130">
        <f>SUM(E14:E16)</f>
        <v>165</v>
      </c>
      <c r="F17" s="30">
        <f>E17/B17</f>
        <v>0.20912547528517111</v>
      </c>
      <c r="G17" s="132">
        <f>D17+F17</f>
        <v>0.5057034220532319</v>
      </c>
    </row>
    <row r="18" spans="1:2" ht="15">
      <c r="A18" s="110"/>
      <c r="B18" s="100"/>
    </row>
    <row r="19" spans="2:6" ht="15.75" thickBot="1">
      <c r="B19" s="102"/>
      <c r="C19" s="99"/>
      <c r="D19" s="100"/>
      <c r="E19" s="99"/>
      <c r="F19" s="101"/>
    </row>
    <row r="20" spans="1:2" ht="30.75" customHeight="1" thickBot="1">
      <c r="A20" s="190" t="s">
        <v>36</v>
      </c>
      <c r="B20" s="191"/>
    </row>
    <row r="21" ht="13.5" thickBot="1"/>
    <row r="22" spans="1:2" ht="12.75">
      <c r="A22" s="67" t="s">
        <v>37</v>
      </c>
      <c r="B22" s="68">
        <v>0</v>
      </c>
    </row>
    <row r="23" spans="1:2" ht="12.75">
      <c r="A23" s="69"/>
      <c r="B23" s="70"/>
    </row>
    <row r="24" spans="1:2" ht="13.5" thickBot="1">
      <c r="A24" s="85" t="s">
        <v>38</v>
      </c>
      <c r="B24" s="86">
        <v>0</v>
      </c>
    </row>
  </sheetData>
  <mergeCells count="5">
    <mergeCell ref="H3:M3"/>
    <mergeCell ref="A1:M1"/>
    <mergeCell ref="B3:G3"/>
    <mergeCell ref="A20:B20"/>
    <mergeCell ref="A11:G11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7">
      <selection activeCell="G12" sqref="G12"/>
    </sheetView>
  </sheetViews>
  <sheetFormatPr defaultColWidth="11.421875" defaultRowHeight="12.75"/>
  <cols>
    <col min="1" max="1" width="22.28125" style="0" customWidth="1"/>
    <col min="2" max="2" width="14.00390625" style="0" customWidth="1"/>
    <col min="3" max="7" width="12.7109375" style="0" customWidth="1"/>
  </cols>
  <sheetData>
    <row r="1" spans="1:10" s="2" customFormat="1" ht="28.5" customHeight="1" thickBot="1">
      <c r="A1" s="187" t="s">
        <v>31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7" s="2" customFormat="1" ht="31.5" customHeight="1" thickBot="1">
      <c r="A2" s="9"/>
      <c r="B2" s="9"/>
      <c r="C2" s="9"/>
      <c r="D2" s="10"/>
      <c r="E2" s="10"/>
      <c r="F2" s="9"/>
      <c r="G2" s="9"/>
    </row>
    <row r="3" spans="1:10" s="2" customFormat="1" ht="15.75" thickBot="1">
      <c r="A3" s="11"/>
      <c r="B3" s="184" t="s">
        <v>5</v>
      </c>
      <c r="C3" s="185"/>
      <c r="D3" s="185"/>
      <c r="E3" s="184" t="s">
        <v>4</v>
      </c>
      <c r="F3" s="185"/>
      <c r="G3" s="197"/>
      <c r="H3" s="173" t="s">
        <v>35</v>
      </c>
      <c r="I3" s="195"/>
      <c r="J3" s="196"/>
    </row>
    <row r="4" spans="1:10" s="2" customFormat="1" ht="28.5">
      <c r="A4" s="12"/>
      <c r="B4" s="44" t="s">
        <v>1</v>
      </c>
      <c r="C4" s="45" t="s">
        <v>32</v>
      </c>
      <c r="D4" s="22" t="s">
        <v>2</v>
      </c>
      <c r="E4" s="44" t="s">
        <v>1</v>
      </c>
      <c r="F4" s="45" t="s">
        <v>32</v>
      </c>
      <c r="G4" s="23" t="s">
        <v>2</v>
      </c>
      <c r="H4" s="44" t="s">
        <v>1</v>
      </c>
      <c r="I4" s="45" t="s">
        <v>32</v>
      </c>
      <c r="J4" s="43" t="s">
        <v>2</v>
      </c>
    </row>
    <row r="5" spans="1:10" s="2" customFormat="1" ht="15">
      <c r="A5" s="13" t="s">
        <v>8</v>
      </c>
      <c r="B5" s="48">
        <v>86</v>
      </c>
      <c r="C5" s="49">
        <v>8</v>
      </c>
      <c r="D5" s="71">
        <f>C5/B5</f>
        <v>0.09302325581395349</v>
      </c>
      <c r="E5" s="48">
        <v>75</v>
      </c>
      <c r="F5" s="51">
        <v>2</v>
      </c>
      <c r="G5" s="72">
        <f>F5/E5</f>
        <v>0.02666666666666667</v>
      </c>
      <c r="H5" s="48">
        <f aca="true" t="shared" si="0" ref="H5:I9">+B5+E5</f>
        <v>161</v>
      </c>
      <c r="I5" s="49">
        <f t="shared" si="0"/>
        <v>10</v>
      </c>
      <c r="J5" s="73">
        <f>+I5/H5</f>
        <v>0.062111801242236024</v>
      </c>
    </row>
    <row r="6" spans="1:10" s="2" customFormat="1" ht="15">
      <c r="A6" s="13" t="s">
        <v>9</v>
      </c>
      <c r="B6" s="48">
        <v>363</v>
      </c>
      <c r="C6" s="49">
        <v>14</v>
      </c>
      <c r="D6" s="71">
        <f>C6/B6</f>
        <v>0.03856749311294766</v>
      </c>
      <c r="E6" s="48">
        <v>2</v>
      </c>
      <c r="F6" s="51">
        <v>0</v>
      </c>
      <c r="G6" s="72">
        <f>F6/E6</f>
        <v>0</v>
      </c>
      <c r="H6" s="48">
        <f t="shared" si="0"/>
        <v>365</v>
      </c>
      <c r="I6" s="49">
        <f t="shared" si="0"/>
        <v>14</v>
      </c>
      <c r="J6" s="73">
        <f>+I6/H6</f>
        <v>0.038356164383561646</v>
      </c>
    </row>
    <row r="7" spans="1:10" s="2" customFormat="1" ht="15">
      <c r="A7" s="13" t="s">
        <v>10</v>
      </c>
      <c r="B7" s="48">
        <v>28</v>
      </c>
      <c r="C7" s="49">
        <v>1</v>
      </c>
      <c r="D7" s="71">
        <f>C7/B7</f>
        <v>0.03571428571428571</v>
      </c>
      <c r="E7" s="48">
        <v>2</v>
      </c>
      <c r="F7" s="51">
        <v>0</v>
      </c>
      <c r="G7" s="72">
        <f>F7/E7</f>
        <v>0</v>
      </c>
      <c r="H7" s="48">
        <f t="shared" si="0"/>
        <v>30</v>
      </c>
      <c r="I7" s="49">
        <f t="shared" si="0"/>
        <v>1</v>
      </c>
      <c r="J7" s="73">
        <f>+I7/H7</f>
        <v>0.03333333333333333</v>
      </c>
    </row>
    <row r="8" spans="1:10" s="2" customFormat="1" ht="15.75" thickBot="1">
      <c r="A8" s="26" t="s">
        <v>11</v>
      </c>
      <c r="B8" s="55">
        <v>324</v>
      </c>
      <c r="C8" s="56">
        <v>12</v>
      </c>
      <c r="D8" s="74">
        <f>C8/B8</f>
        <v>0.037037037037037035</v>
      </c>
      <c r="E8" s="55">
        <v>130</v>
      </c>
      <c r="F8" s="58">
        <v>1</v>
      </c>
      <c r="G8" s="75">
        <f>F8/E8</f>
        <v>0.007692307692307693</v>
      </c>
      <c r="H8" s="55">
        <f t="shared" si="0"/>
        <v>454</v>
      </c>
      <c r="I8" s="56">
        <f t="shared" si="0"/>
        <v>13</v>
      </c>
      <c r="J8" s="76">
        <f>+I8/H8</f>
        <v>0.028634361233480177</v>
      </c>
    </row>
    <row r="9" spans="1:10" s="19" customFormat="1" ht="15.75" thickBot="1">
      <c r="A9" s="28" t="s">
        <v>3</v>
      </c>
      <c r="B9" s="59">
        <f>SUM(B5:B8)</f>
        <v>801</v>
      </c>
      <c r="C9" s="60">
        <f>SUM(C5:C8)</f>
        <v>35</v>
      </c>
      <c r="D9" s="79">
        <f>C9/B9</f>
        <v>0.04369538077403246</v>
      </c>
      <c r="E9" s="59">
        <f>SUM(E5:E8)</f>
        <v>209</v>
      </c>
      <c r="F9" s="61">
        <f>SUM(F5:F8)</f>
        <v>3</v>
      </c>
      <c r="G9" s="77">
        <f>F9/E9</f>
        <v>0.014354066985645933</v>
      </c>
      <c r="H9" s="62">
        <f t="shared" si="0"/>
        <v>1010</v>
      </c>
      <c r="I9" s="63">
        <f t="shared" si="0"/>
        <v>38</v>
      </c>
      <c r="J9" s="78">
        <f>+I9/H9</f>
        <v>0.03762376237623762</v>
      </c>
    </row>
    <row r="11" ht="13.5" thickBot="1"/>
    <row r="12" spans="1:10" s="2" customFormat="1" ht="42.75" customHeight="1" thickBot="1">
      <c r="A12" s="192" t="s">
        <v>45</v>
      </c>
      <c r="B12" s="193"/>
      <c r="C12" s="193"/>
      <c r="D12" s="194"/>
      <c r="E12" s="97"/>
      <c r="F12" s="97"/>
      <c r="G12" s="97"/>
      <c r="H12" s="97"/>
      <c r="I12" s="97"/>
      <c r="J12" s="97"/>
    </row>
    <row r="13" spans="1:4" s="2" customFormat="1" ht="15.75" thickBot="1">
      <c r="A13" s="11"/>
      <c r="B13" s="173" t="s">
        <v>35</v>
      </c>
      <c r="C13" s="195"/>
      <c r="D13" s="196"/>
    </row>
    <row r="14" spans="1:4" s="2" customFormat="1" ht="42.75">
      <c r="A14" s="89"/>
      <c r="B14" s="44" t="s">
        <v>67</v>
      </c>
      <c r="C14" s="45" t="s">
        <v>32</v>
      </c>
      <c r="D14" s="22" t="s">
        <v>2</v>
      </c>
    </row>
    <row r="15" spans="1:4" ht="15">
      <c r="A15" s="13" t="s">
        <v>8</v>
      </c>
      <c r="B15" s="48">
        <v>96</v>
      </c>
      <c r="C15" s="49">
        <v>35</v>
      </c>
      <c r="D15" s="73">
        <f>C15/B15</f>
        <v>0.3645833333333333</v>
      </c>
    </row>
    <row r="16" spans="1:4" ht="15">
      <c r="A16" s="13" t="s">
        <v>9</v>
      </c>
      <c r="B16" s="48">
        <v>462</v>
      </c>
      <c r="C16" s="49">
        <v>198</v>
      </c>
      <c r="D16" s="73">
        <f>C16/B16</f>
        <v>0.42857142857142855</v>
      </c>
    </row>
    <row r="17" spans="1:4" ht="15.75" thickBot="1">
      <c r="A17" s="26" t="s">
        <v>11</v>
      </c>
      <c r="B17" s="48">
        <v>231</v>
      </c>
      <c r="C17" s="49">
        <v>87</v>
      </c>
      <c r="D17" s="73">
        <f>C17/B17</f>
        <v>0.37662337662337664</v>
      </c>
    </row>
    <row r="18" spans="1:4" ht="15.75" thickBot="1">
      <c r="A18" s="28" t="s">
        <v>3</v>
      </c>
      <c r="B18" s="62">
        <f>SUM(B15:B17)</f>
        <v>789</v>
      </c>
      <c r="C18" s="62">
        <f>SUM(C15:C17)</f>
        <v>320</v>
      </c>
      <c r="D18" s="121">
        <f>C18/B18</f>
        <v>0.4055766793409379</v>
      </c>
    </row>
  </sheetData>
  <mergeCells count="6">
    <mergeCell ref="A1:J1"/>
    <mergeCell ref="A12:D12"/>
    <mergeCell ref="B13:D13"/>
    <mergeCell ref="B3:D3"/>
    <mergeCell ref="E3:G3"/>
    <mergeCell ref="H3:J3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O14" sqref="O14"/>
    </sheetView>
  </sheetViews>
  <sheetFormatPr defaultColWidth="11.421875" defaultRowHeight="12.75"/>
  <cols>
    <col min="1" max="1" width="21.57421875" style="65" customWidth="1"/>
    <col min="2" max="2" width="9.28125" style="65" customWidth="1"/>
    <col min="3" max="3" width="8.7109375" style="65" customWidth="1"/>
    <col min="4" max="4" width="9.57421875" style="65" customWidth="1"/>
    <col min="5" max="5" width="9.28125" style="65" customWidth="1"/>
    <col min="6" max="6" width="9.00390625" style="65" customWidth="1"/>
    <col min="7" max="7" width="9.421875" style="65" customWidth="1"/>
    <col min="8" max="8" width="8.7109375" style="65" customWidth="1"/>
    <col min="9" max="13" width="10.7109375" style="65" customWidth="1"/>
    <col min="14" max="16384" width="11.421875" style="65" customWidth="1"/>
  </cols>
  <sheetData>
    <row r="1" spans="1:13" ht="24.75" customHeight="1" thickBot="1">
      <c r="A1" s="187" t="s">
        <v>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8" ht="15.75" thickBot="1">
      <c r="A2" s="9"/>
      <c r="B2" s="9"/>
      <c r="C2" s="9"/>
      <c r="D2" s="9"/>
      <c r="E2" s="9"/>
      <c r="F2" s="10"/>
      <c r="G2" s="9"/>
      <c r="H2" s="9"/>
    </row>
    <row r="3" spans="1:13" ht="15.75" thickBot="1">
      <c r="A3" s="11"/>
      <c r="B3" s="184" t="s">
        <v>5</v>
      </c>
      <c r="C3" s="185"/>
      <c r="D3" s="185"/>
      <c r="E3" s="197"/>
      <c r="F3" s="198" t="s">
        <v>4</v>
      </c>
      <c r="G3" s="199"/>
      <c r="H3" s="199"/>
      <c r="I3" s="199"/>
      <c r="J3" s="198" t="s">
        <v>39</v>
      </c>
      <c r="K3" s="199"/>
      <c r="L3" s="199"/>
      <c r="M3" s="200"/>
    </row>
    <row r="4" spans="1:13" ht="57">
      <c r="A4" s="12"/>
      <c r="B4" s="44" t="s">
        <v>34</v>
      </c>
      <c r="C4" s="45" t="s">
        <v>32</v>
      </c>
      <c r="D4" s="45" t="s">
        <v>6</v>
      </c>
      <c r="E4" s="46" t="s">
        <v>7</v>
      </c>
      <c r="F4" s="44" t="s">
        <v>34</v>
      </c>
      <c r="G4" s="45" t="s">
        <v>32</v>
      </c>
      <c r="H4" s="45" t="s">
        <v>6</v>
      </c>
      <c r="I4" s="46" t="s">
        <v>7</v>
      </c>
      <c r="J4" s="44" t="s">
        <v>40</v>
      </c>
      <c r="K4" s="45" t="s">
        <v>32</v>
      </c>
      <c r="L4" s="45" t="s">
        <v>6</v>
      </c>
      <c r="M4" s="47" t="s">
        <v>7</v>
      </c>
    </row>
    <row r="5" spans="1:13" ht="15">
      <c r="A5" s="13" t="s">
        <v>8</v>
      </c>
      <c r="B5" s="48">
        <v>3</v>
      </c>
      <c r="C5" s="49">
        <v>0</v>
      </c>
      <c r="D5" s="49">
        <v>2</v>
      </c>
      <c r="E5" s="50">
        <v>0</v>
      </c>
      <c r="F5" s="48">
        <v>3</v>
      </c>
      <c r="G5" s="51">
        <v>0</v>
      </c>
      <c r="H5" s="51">
        <v>2</v>
      </c>
      <c r="I5" s="80">
        <v>0</v>
      </c>
      <c r="J5" s="48">
        <v>2</v>
      </c>
      <c r="K5" s="49">
        <v>0</v>
      </c>
      <c r="L5" s="49">
        <v>0</v>
      </c>
      <c r="M5" s="82">
        <v>0</v>
      </c>
    </row>
    <row r="6" spans="1:13" ht="15">
      <c r="A6" s="13" t="s">
        <v>9</v>
      </c>
      <c r="B6" s="48">
        <v>28</v>
      </c>
      <c r="C6" s="49">
        <v>3</v>
      </c>
      <c r="D6" s="49">
        <v>6</v>
      </c>
      <c r="E6" s="50">
        <v>1</v>
      </c>
      <c r="F6" s="48">
        <v>0</v>
      </c>
      <c r="G6" s="51">
        <v>0</v>
      </c>
      <c r="H6" s="51">
        <v>0</v>
      </c>
      <c r="I6" s="80">
        <v>0</v>
      </c>
      <c r="J6" s="48">
        <v>7</v>
      </c>
      <c r="K6" s="49">
        <v>3</v>
      </c>
      <c r="L6" s="49">
        <v>1</v>
      </c>
      <c r="M6" s="82">
        <v>0</v>
      </c>
    </row>
    <row r="7" spans="1:13" ht="15">
      <c r="A7" s="13" t="s">
        <v>10</v>
      </c>
      <c r="B7" s="52"/>
      <c r="C7" s="53"/>
      <c r="D7" s="53"/>
      <c r="E7" s="54"/>
      <c r="F7" s="52"/>
      <c r="G7" s="87"/>
      <c r="H7" s="87"/>
      <c r="I7" s="88"/>
      <c r="J7" s="48">
        <v>1</v>
      </c>
      <c r="K7" s="49">
        <v>0</v>
      </c>
      <c r="L7" s="49">
        <v>1</v>
      </c>
      <c r="M7" s="82">
        <v>0</v>
      </c>
    </row>
    <row r="8" spans="1:13" ht="15.75" thickBot="1">
      <c r="A8" s="26" t="s">
        <v>11</v>
      </c>
      <c r="B8" s="55">
        <v>32</v>
      </c>
      <c r="C8" s="56">
        <v>2</v>
      </c>
      <c r="D8" s="56">
        <v>5</v>
      </c>
      <c r="E8" s="57">
        <v>1</v>
      </c>
      <c r="F8" s="55">
        <v>1</v>
      </c>
      <c r="G8" s="58">
        <v>0</v>
      </c>
      <c r="H8" s="58">
        <v>1</v>
      </c>
      <c r="I8" s="81">
        <v>0</v>
      </c>
      <c r="J8" s="55">
        <v>12</v>
      </c>
      <c r="K8" s="56">
        <v>1</v>
      </c>
      <c r="L8" s="56">
        <v>1</v>
      </c>
      <c r="M8" s="83">
        <v>1</v>
      </c>
    </row>
    <row r="9" spans="1:13" ht="15.75" thickBot="1">
      <c r="A9" s="28" t="s">
        <v>3</v>
      </c>
      <c r="B9" s="62">
        <f>SUM(B5:B8)</f>
        <v>63</v>
      </c>
      <c r="C9" s="63">
        <f>SUM(C5:C8)</f>
        <v>5</v>
      </c>
      <c r="D9" s="63">
        <f aca="true" t="shared" si="0" ref="D9:I9">SUM(D5:D8)</f>
        <v>13</v>
      </c>
      <c r="E9" s="66">
        <f t="shared" si="0"/>
        <v>2</v>
      </c>
      <c r="F9" s="62">
        <f t="shared" si="0"/>
        <v>4</v>
      </c>
      <c r="G9" s="63">
        <f t="shared" si="0"/>
        <v>0</v>
      </c>
      <c r="H9" s="63">
        <f t="shared" si="0"/>
        <v>3</v>
      </c>
      <c r="I9" s="64">
        <f t="shared" si="0"/>
        <v>0</v>
      </c>
      <c r="J9" s="62">
        <f>SUM(J5:J8)</f>
        <v>22</v>
      </c>
      <c r="K9" s="63">
        <f>SUM(K5:K8)</f>
        <v>4</v>
      </c>
      <c r="L9" s="63">
        <f>SUM(L5:L8)</f>
        <v>3</v>
      </c>
      <c r="M9" s="66">
        <f>SUM(M5:M8)</f>
        <v>1</v>
      </c>
    </row>
    <row r="11" ht="13.5" thickBot="1"/>
    <row r="12" spans="1:13" ht="38.25" customHeight="1" thickBot="1">
      <c r="A12" s="192" t="s">
        <v>47</v>
      </c>
      <c r="B12" s="193"/>
      <c r="C12" s="193"/>
      <c r="D12" s="193"/>
      <c r="E12" s="193"/>
      <c r="F12" s="193"/>
      <c r="G12" s="193"/>
      <c r="H12" s="193"/>
      <c r="I12" s="194"/>
      <c r="J12" s="97"/>
      <c r="K12" s="97"/>
      <c r="L12" s="97"/>
      <c r="M12" s="97"/>
    </row>
    <row r="13" spans="6:9" ht="15.75" thickBot="1">
      <c r="F13" s="198" t="s">
        <v>39</v>
      </c>
      <c r="G13" s="199"/>
      <c r="H13" s="199"/>
      <c r="I13" s="200"/>
    </row>
    <row r="14" spans="1:9" ht="57.75" thickBot="1">
      <c r="A14" s="12" t="s">
        <v>68</v>
      </c>
      <c r="B14" s="92" t="s">
        <v>34</v>
      </c>
      <c r="C14" s="93" t="s">
        <v>32</v>
      </c>
      <c r="D14" s="94" t="s">
        <v>6</v>
      </c>
      <c r="E14" s="94" t="s">
        <v>46</v>
      </c>
      <c r="F14" s="92" t="s">
        <v>40</v>
      </c>
      <c r="G14" s="93" t="s">
        <v>32</v>
      </c>
      <c r="H14" s="93" t="s">
        <v>6</v>
      </c>
      <c r="I14" s="94" t="s">
        <v>7</v>
      </c>
    </row>
    <row r="15" spans="1:9" ht="15">
      <c r="A15" s="13" t="s">
        <v>8</v>
      </c>
      <c r="B15" s="90">
        <v>5</v>
      </c>
      <c r="C15" s="91">
        <v>1</v>
      </c>
      <c r="D15" s="95">
        <v>1</v>
      </c>
      <c r="E15" s="95">
        <f>1+1</f>
        <v>2</v>
      </c>
      <c r="F15" s="125">
        <v>2</v>
      </c>
      <c r="G15" s="126" t="s">
        <v>64</v>
      </c>
      <c r="H15" s="126" t="s">
        <v>64</v>
      </c>
      <c r="I15" s="127" t="s">
        <v>64</v>
      </c>
    </row>
    <row r="16" spans="1:9" ht="15">
      <c r="A16" s="13" t="s">
        <v>9</v>
      </c>
      <c r="B16" s="48">
        <v>9</v>
      </c>
      <c r="C16" s="49">
        <v>1</v>
      </c>
      <c r="D16" s="82">
        <v>4</v>
      </c>
      <c r="E16" s="82">
        <v>2</v>
      </c>
      <c r="F16" s="48">
        <v>2</v>
      </c>
      <c r="G16" s="91" t="s">
        <v>64</v>
      </c>
      <c r="H16" s="91" t="s">
        <v>64</v>
      </c>
      <c r="I16" s="95" t="s">
        <v>64</v>
      </c>
    </row>
    <row r="17" spans="1:9" ht="15.75" thickBot="1">
      <c r="A17" s="26" t="s">
        <v>11</v>
      </c>
      <c r="B17" s="55">
        <v>11</v>
      </c>
      <c r="C17" s="56">
        <v>1</v>
      </c>
      <c r="D17" s="83">
        <v>6</v>
      </c>
      <c r="E17" s="83">
        <v>1</v>
      </c>
      <c r="F17" s="55">
        <v>3</v>
      </c>
      <c r="G17" s="128" t="s">
        <v>64</v>
      </c>
      <c r="H17" s="128" t="s">
        <v>64</v>
      </c>
      <c r="I17" s="129" t="s">
        <v>64</v>
      </c>
    </row>
    <row r="18" spans="1:9" ht="15.75" thickBot="1">
      <c r="A18" s="28" t="s">
        <v>3</v>
      </c>
      <c r="B18" s="62">
        <f>SUM(B15:B17)</f>
        <v>25</v>
      </c>
      <c r="C18" s="63">
        <f>SUM(C15:C17)</f>
        <v>3</v>
      </c>
      <c r="D18" s="64">
        <f>SUM(D15:D17)</f>
        <v>11</v>
      </c>
      <c r="E18" s="96">
        <f>SUM(E15:E17)</f>
        <v>5</v>
      </c>
      <c r="F18" s="122">
        <f>SUM(F15:F17)</f>
        <v>7</v>
      </c>
      <c r="G18" s="123" t="s">
        <v>64</v>
      </c>
      <c r="H18" s="123" t="s">
        <v>64</v>
      </c>
      <c r="I18" s="124" t="s">
        <v>64</v>
      </c>
    </row>
  </sheetData>
  <mergeCells count="6">
    <mergeCell ref="F13:I13"/>
    <mergeCell ref="A1:M1"/>
    <mergeCell ref="B3:E3"/>
    <mergeCell ref="F3:I3"/>
    <mergeCell ref="J3:M3"/>
    <mergeCell ref="A12:I12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6">
      <selection activeCell="W29" sqref="W29"/>
    </sheetView>
  </sheetViews>
  <sheetFormatPr defaultColWidth="11.421875" defaultRowHeight="12.75"/>
  <cols>
    <col min="1" max="1" width="19.140625" style="135" customWidth="1"/>
    <col min="2" max="2" width="11.8515625" style="135" customWidth="1"/>
    <col min="3" max="3" width="6.8515625" style="135" customWidth="1"/>
    <col min="4" max="4" width="7.421875" style="135" customWidth="1"/>
    <col min="5" max="5" width="7.7109375" style="135" customWidth="1"/>
    <col min="6" max="6" width="6.28125" style="135" bestFit="1" customWidth="1"/>
    <col min="7" max="7" width="7.57421875" style="135" customWidth="1"/>
    <col min="8" max="8" width="7.421875" style="135" customWidth="1"/>
    <col min="9" max="9" width="11.8515625" style="135" customWidth="1"/>
    <col min="10" max="10" width="7.28125" style="135" customWidth="1"/>
    <col min="11" max="11" width="7.7109375" style="135" bestFit="1" customWidth="1"/>
    <col min="12" max="12" width="7.140625" style="135" customWidth="1"/>
    <col min="13" max="13" width="6.00390625" style="135" customWidth="1"/>
    <col min="14" max="14" width="7.00390625" style="135" customWidth="1"/>
    <col min="15" max="15" width="7.421875" style="135" customWidth="1"/>
    <col min="16" max="16" width="8.00390625" style="135" bestFit="1" customWidth="1"/>
    <col min="17" max="17" width="6.28125" style="135" customWidth="1"/>
    <col min="18" max="18" width="7.7109375" style="135" customWidth="1"/>
    <col min="19" max="19" width="8.28125" style="135" bestFit="1" customWidth="1"/>
    <col min="20" max="20" width="6.28125" style="135" bestFit="1" customWidth="1"/>
    <col min="21" max="21" width="7.57421875" style="135" customWidth="1"/>
    <col min="22" max="22" width="6.421875" style="135" bestFit="1" customWidth="1"/>
    <col min="23" max="23" width="7.8515625" style="135" bestFit="1" customWidth="1"/>
    <col min="24" max="24" width="6.28125" style="135" bestFit="1" customWidth="1"/>
    <col min="25" max="25" width="6.8515625" style="135" bestFit="1" customWidth="1"/>
    <col min="26" max="26" width="5.8515625" style="136" bestFit="1" customWidth="1"/>
    <col min="27" max="27" width="6.28125" style="136" bestFit="1" customWidth="1"/>
    <col min="28" max="28" width="6.8515625" style="136" bestFit="1" customWidth="1"/>
    <col min="29" max="29" width="5.8515625" style="136" bestFit="1" customWidth="1"/>
    <col min="30" max="30" width="7.8515625" style="136" bestFit="1" customWidth="1"/>
    <col min="31" max="31" width="6.28125" style="136" bestFit="1" customWidth="1"/>
    <col min="32" max="32" width="6.8515625" style="136" bestFit="1" customWidth="1"/>
    <col min="33" max="33" width="5.8515625" style="136" bestFit="1" customWidth="1"/>
    <col min="34" max="34" width="6.28125" style="136" bestFit="1" customWidth="1"/>
    <col min="35" max="35" width="6.8515625" style="136" bestFit="1" customWidth="1"/>
    <col min="36" max="36" width="5.8515625" style="136" bestFit="1" customWidth="1"/>
    <col min="37" max="16384" width="11.421875" style="136" customWidth="1"/>
  </cols>
  <sheetData>
    <row r="1" spans="1:36" s="134" customFormat="1" ht="30" customHeight="1" thickBot="1">
      <c r="A1" s="187" t="s">
        <v>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ht="19.5" customHeight="1" thickBot="1"/>
    <row r="3" spans="1:15" ht="19.5" customHeight="1" thickBot="1">
      <c r="A3" s="137" t="s">
        <v>69</v>
      </c>
      <c r="B3" s="210">
        <v>2011</v>
      </c>
      <c r="C3" s="209"/>
      <c r="D3" s="209"/>
      <c r="E3" s="209"/>
      <c r="F3" s="209"/>
      <c r="G3" s="209"/>
      <c r="H3" s="211"/>
      <c r="I3" s="210">
        <v>2010</v>
      </c>
      <c r="J3" s="209"/>
      <c r="K3" s="209"/>
      <c r="L3" s="209"/>
      <c r="M3" s="209"/>
      <c r="N3" s="209"/>
      <c r="O3" s="211"/>
    </row>
    <row r="4" spans="1:15" ht="31.5" customHeight="1">
      <c r="A4" s="138"/>
      <c r="B4" s="139" t="s">
        <v>70</v>
      </c>
      <c r="C4" s="140" t="s">
        <v>71</v>
      </c>
      <c r="D4" s="141" t="s">
        <v>72</v>
      </c>
      <c r="E4" s="142" t="s">
        <v>73</v>
      </c>
      <c r="F4" s="140" t="s">
        <v>74</v>
      </c>
      <c r="G4" s="141" t="s">
        <v>72</v>
      </c>
      <c r="H4" s="143" t="s">
        <v>73</v>
      </c>
      <c r="I4" s="139" t="s">
        <v>70</v>
      </c>
      <c r="J4" s="140" t="s">
        <v>71</v>
      </c>
      <c r="K4" s="141" t="s">
        <v>72</v>
      </c>
      <c r="L4" s="142" t="s">
        <v>73</v>
      </c>
      <c r="M4" s="140" t="s">
        <v>74</v>
      </c>
      <c r="N4" s="141" t="s">
        <v>72</v>
      </c>
      <c r="O4" s="143" t="s">
        <v>73</v>
      </c>
    </row>
    <row r="5" spans="1:15" ht="19.5" customHeight="1">
      <c r="A5" s="144" t="s">
        <v>75</v>
      </c>
      <c r="B5" s="144">
        <v>86</v>
      </c>
      <c r="C5" s="212" t="s">
        <v>76</v>
      </c>
      <c r="D5" s="214">
        <v>2</v>
      </c>
      <c r="E5" s="212">
        <f>27-D5</f>
        <v>25</v>
      </c>
      <c r="F5" s="212">
        <v>17</v>
      </c>
      <c r="G5" s="214">
        <v>0</v>
      </c>
      <c r="H5" s="212">
        <f>F5-G5</f>
        <v>17</v>
      </c>
      <c r="I5" s="144">
        <v>77</v>
      </c>
      <c r="J5" s="212" t="s">
        <v>77</v>
      </c>
      <c r="K5" s="214">
        <v>3</v>
      </c>
      <c r="L5" s="212">
        <v>20</v>
      </c>
      <c r="M5" s="212">
        <v>15</v>
      </c>
      <c r="N5" s="214">
        <v>0</v>
      </c>
      <c r="O5" s="212">
        <v>15</v>
      </c>
    </row>
    <row r="6" spans="1:15" ht="19.5" customHeight="1">
      <c r="A6" s="144" t="s">
        <v>78</v>
      </c>
      <c r="B6" s="144">
        <v>0</v>
      </c>
      <c r="C6" s="213"/>
      <c r="D6" s="215"/>
      <c r="E6" s="213"/>
      <c r="F6" s="213"/>
      <c r="G6" s="215"/>
      <c r="H6" s="213"/>
      <c r="I6" s="144">
        <v>0</v>
      </c>
      <c r="J6" s="213"/>
      <c r="K6" s="215"/>
      <c r="L6" s="213"/>
      <c r="M6" s="213"/>
      <c r="N6" s="215"/>
      <c r="O6" s="213"/>
    </row>
    <row r="7" spans="1:15" ht="30" customHeight="1" thickBot="1">
      <c r="A7" s="144" t="s">
        <v>79</v>
      </c>
      <c r="B7" s="146">
        <v>75</v>
      </c>
      <c r="C7" s="146">
        <v>22</v>
      </c>
      <c r="D7" s="147">
        <v>2</v>
      </c>
      <c r="E7" s="146">
        <f>C7-D7</f>
        <v>20</v>
      </c>
      <c r="F7" s="146">
        <v>15</v>
      </c>
      <c r="G7" s="147">
        <v>0</v>
      </c>
      <c r="H7" s="145">
        <f>F7-G7</f>
        <v>15</v>
      </c>
      <c r="I7" s="146">
        <v>80</v>
      </c>
      <c r="J7" s="146">
        <v>24</v>
      </c>
      <c r="K7" s="147">
        <v>2</v>
      </c>
      <c r="L7" s="146">
        <v>22</v>
      </c>
      <c r="M7" s="146">
        <v>16</v>
      </c>
      <c r="N7" s="147">
        <v>0</v>
      </c>
      <c r="O7" s="145">
        <v>16</v>
      </c>
    </row>
    <row r="8" spans="1:25" s="152" customFormat="1" ht="19.5" customHeight="1" thickBot="1">
      <c r="A8" s="148"/>
      <c r="B8" s="149">
        <f>B5+B6+B7</f>
        <v>161</v>
      </c>
      <c r="C8" s="150"/>
      <c r="D8" s="150"/>
      <c r="E8" s="150"/>
      <c r="F8" s="150"/>
      <c r="G8" s="150"/>
      <c r="H8" s="151"/>
      <c r="I8" s="149">
        <v>157</v>
      </c>
      <c r="J8" s="150"/>
      <c r="K8" s="150"/>
      <c r="L8" s="150"/>
      <c r="M8" s="150"/>
      <c r="N8" s="150"/>
      <c r="O8" s="151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15" ht="19.5" customHeight="1" thickBot="1">
      <c r="A9" s="153"/>
      <c r="B9" s="153"/>
      <c r="C9" s="154" t="s">
        <v>80</v>
      </c>
      <c r="D9" s="154"/>
      <c r="E9" s="154"/>
      <c r="F9" s="154"/>
      <c r="G9" s="154"/>
      <c r="H9" s="155"/>
      <c r="I9" s="153"/>
      <c r="J9" s="154" t="s">
        <v>80</v>
      </c>
      <c r="K9" s="154"/>
      <c r="L9" s="154"/>
      <c r="M9" s="154"/>
      <c r="N9" s="154"/>
      <c r="O9" s="155"/>
    </row>
    <row r="10" spans="1:15" ht="19.5" customHeight="1" thickBot="1">
      <c r="A10" s="156" t="s">
        <v>81</v>
      </c>
      <c r="B10" s="210">
        <v>2011</v>
      </c>
      <c r="C10" s="209"/>
      <c r="D10" s="209"/>
      <c r="E10" s="209"/>
      <c r="F10" s="209"/>
      <c r="G10" s="209"/>
      <c r="H10" s="211"/>
      <c r="I10" s="210">
        <v>2010</v>
      </c>
      <c r="J10" s="209"/>
      <c r="K10" s="209"/>
      <c r="L10" s="209"/>
      <c r="M10" s="209"/>
      <c r="N10" s="209"/>
      <c r="O10" s="211"/>
    </row>
    <row r="11" spans="1:15" ht="28.5" customHeight="1">
      <c r="A11" s="157"/>
      <c r="B11" s="139" t="s">
        <v>70</v>
      </c>
      <c r="C11" s="141" t="s">
        <v>71</v>
      </c>
      <c r="D11" s="141" t="s">
        <v>72</v>
      </c>
      <c r="E11" s="142" t="s">
        <v>73</v>
      </c>
      <c r="F11" s="141" t="s">
        <v>74</v>
      </c>
      <c r="G11" s="141" t="s">
        <v>72</v>
      </c>
      <c r="H11" s="143" t="s">
        <v>73</v>
      </c>
      <c r="I11" s="139" t="s">
        <v>70</v>
      </c>
      <c r="J11" s="141" t="s">
        <v>71</v>
      </c>
      <c r="K11" s="141" t="s">
        <v>72</v>
      </c>
      <c r="L11" s="142" t="s">
        <v>73</v>
      </c>
      <c r="M11" s="141" t="s">
        <v>74</v>
      </c>
      <c r="N11" s="141" t="s">
        <v>72</v>
      </c>
      <c r="O11" s="143" t="s">
        <v>73</v>
      </c>
    </row>
    <row r="12" spans="1:15" ht="19.5" customHeight="1">
      <c r="A12" s="144" t="s">
        <v>75</v>
      </c>
      <c r="B12" s="144">
        <v>363</v>
      </c>
      <c r="C12" s="212" t="s">
        <v>82</v>
      </c>
      <c r="D12" s="214">
        <v>5</v>
      </c>
      <c r="E12" s="212">
        <f>109-D12</f>
        <v>104</v>
      </c>
      <c r="F12" s="212">
        <v>72</v>
      </c>
      <c r="G12" s="214">
        <v>1</v>
      </c>
      <c r="H12" s="212">
        <f>F12-G12</f>
        <v>71</v>
      </c>
      <c r="I12" s="144">
        <v>271</v>
      </c>
      <c r="J12" s="212">
        <v>84</v>
      </c>
      <c r="K12" s="214">
        <v>4</v>
      </c>
      <c r="L12" s="212">
        <v>80</v>
      </c>
      <c r="M12" s="212">
        <v>55</v>
      </c>
      <c r="N12" s="214">
        <v>1</v>
      </c>
      <c r="O12" s="212">
        <v>54</v>
      </c>
    </row>
    <row r="13" spans="1:15" ht="19.5" customHeight="1">
      <c r="A13" s="144" t="s">
        <v>78</v>
      </c>
      <c r="B13" s="144">
        <v>0</v>
      </c>
      <c r="C13" s="213"/>
      <c r="D13" s="215"/>
      <c r="E13" s="213"/>
      <c r="F13" s="213"/>
      <c r="G13" s="215"/>
      <c r="H13" s="213"/>
      <c r="I13" s="144">
        <v>9</v>
      </c>
      <c r="J13" s="213"/>
      <c r="K13" s="215"/>
      <c r="L13" s="213"/>
      <c r="M13" s="213"/>
      <c r="N13" s="215"/>
      <c r="O13" s="213"/>
    </row>
    <row r="14" spans="1:15" ht="30" customHeight="1" thickBot="1">
      <c r="A14" s="144" t="s">
        <v>79</v>
      </c>
      <c r="B14" s="146">
        <v>2</v>
      </c>
      <c r="C14" s="144">
        <v>1</v>
      </c>
      <c r="D14" s="158">
        <v>0</v>
      </c>
      <c r="E14" s="144">
        <f>C14-D14</f>
        <v>1</v>
      </c>
      <c r="F14" s="144">
        <v>1</v>
      </c>
      <c r="G14" s="158">
        <v>0</v>
      </c>
      <c r="H14" s="159">
        <f>F14-G14</f>
        <v>1</v>
      </c>
      <c r="I14" s="146">
        <v>84</v>
      </c>
      <c r="J14" s="144">
        <v>25</v>
      </c>
      <c r="K14" s="158">
        <v>2</v>
      </c>
      <c r="L14" s="144">
        <v>23</v>
      </c>
      <c r="M14" s="144">
        <v>17</v>
      </c>
      <c r="N14" s="158">
        <v>0</v>
      </c>
      <c r="O14" s="159">
        <v>17</v>
      </c>
    </row>
    <row r="15" spans="1:25" s="152" customFormat="1" ht="19.5" customHeight="1" thickBot="1">
      <c r="A15" s="148"/>
      <c r="B15" s="149">
        <f>B12+B13+B14</f>
        <v>365</v>
      </c>
      <c r="C15" s="150"/>
      <c r="D15" s="150"/>
      <c r="E15" s="150"/>
      <c r="F15" s="150"/>
      <c r="G15" s="150"/>
      <c r="H15" s="151"/>
      <c r="I15" s="149">
        <v>364</v>
      </c>
      <c r="J15" s="150"/>
      <c r="K15" s="150"/>
      <c r="L15" s="150"/>
      <c r="M15" s="150"/>
      <c r="N15" s="150"/>
      <c r="O15" s="151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15" ht="19.5" customHeight="1" thickBot="1">
      <c r="A16" s="153"/>
      <c r="B16" s="153"/>
      <c r="C16" s="154" t="s">
        <v>83</v>
      </c>
      <c r="D16" s="154"/>
      <c r="E16" s="154"/>
      <c r="F16" s="154"/>
      <c r="G16" s="154"/>
      <c r="H16" s="155"/>
      <c r="I16" s="153"/>
      <c r="J16" s="154"/>
      <c r="K16" s="154"/>
      <c r="L16" s="154"/>
      <c r="M16" s="154"/>
      <c r="N16" s="154"/>
      <c r="O16" s="155"/>
    </row>
    <row r="17" spans="1:15" ht="19.5" customHeight="1" thickBot="1">
      <c r="A17" s="160" t="s">
        <v>84</v>
      </c>
      <c r="B17" s="210">
        <v>2011</v>
      </c>
      <c r="C17" s="209"/>
      <c r="D17" s="209"/>
      <c r="E17" s="209"/>
      <c r="F17" s="209"/>
      <c r="G17" s="209"/>
      <c r="H17" s="211"/>
      <c r="I17" s="210">
        <v>2010</v>
      </c>
      <c r="J17" s="209"/>
      <c r="K17" s="209"/>
      <c r="L17" s="209"/>
      <c r="M17" s="209"/>
      <c r="N17" s="209"/>
      <c r="O17" s="211"/>
    </row>
    <row r="18" spans="1:15" ht="30" customHeight="1">
      <c r="A18" s="153"/>
      <c r="B18" s="139" t="s">
        <v>70</v>
      </c>
      <c r="C18" s="141" t="s">
        <v>71</v>
      </c>
      <c r="D18" s="141" t="s">
        <v>72</v>
      </c>
      <c r="E18" s="142" t="s">
        <v>73</v>
      </c>
      <c r="F18" s="141" t="s">
        <v>74</v>
      </c>
      <c r="G18" s="141" t="s">
        <v>72</v>
      </c>
      <c r="H18" s="143" t="s">
        <v>73</v>
      </c>
      <c r="I18" s="139" t="s">
        <v>70</v>
      </c>
      <c r="J18" s="141" t="s">
        <v>71</v>
      </c>
      <c r="K18" s="141" t="s">
        <v>72</v>
      </c>
      <c r="L18" s="142" t="s">
        <v>73</v>
      </c>
      <c r="M18" s="141" t="s">
        <v>74</v>
      </c>
      <c r="N18" s="141" t="s">
        <v>72</v>
      </c>
      <c r="O18" s="143" t="s">
        <v>73</v>
      </c>
    </row>
    <row r="19" spans="1:15" ht="19.5" customHeight="1">
      <c r="A19" s="144" t="s">
        <v>75</v>
      </c>
      <c r="B19" s="144">
        <v>322</v>
      </c>
      <c r="C19" s="212">
        <v>99</v>
      </c>
      <c r="D19" s="214">
        <v>4</v>
      </c>
      <c r="E19" s="212">
        <f>C19-D19</f>
        <v>95</v>
      </c>
      <c r="F19" s="212">
        <v>65</v>
      </c>
      <c r="G19" s="214">
        <v>1</v>
      </c>
      <c r="H19" s="212">
        <f>F19-G19</f>
        <v>64</v>
      </c>
      <c r="I19" s="144">
        <v>400</v>
      </c>
      <c r="J19" s="212">
        <v>124</v>
      </c>
      <c r="K19" s="214">
        <v>5</v>
      </c>
      <c r="L19" s="212">
        <v>119</v>
      </c>
      <c r="M19" s="212">
        <v>81</v>
      </c>
      <c r="N19" s="214">
        <v>2</v>
      </c>
      <c r="O19" s="212">
        <v>79</v>
      </c>
    </row>
    <row r="20" spans="1:15" ht="19.5" customHeight="1">
      <c r="A20" s="144" t="s">
        <v>78</v>
      </c>
      <c r="B20" s="144">
        <v>2</v>
      </c>
      <c r="C20" s="213"/>
      <c r="D20" s="215"/>
      <c r="E20" s="213"/>
      <c r="F20" s="213"/>
      <c r="G20" s="215"/>
      <c r="H20" s="213"/>
      <c r="I20" s="144">
        <v>3</v>
      </c>
      <c r="J20" s="213"/>
      <c r="K20" s="215"/>
      <c r="L20" s="213"/>
      <c r="M20" s="213"/>
      <c r="N20" s="215"/>
      <c r="O20" s="213"/>
    </row>
    <row r="21" spans="1:15" ht="30" customHeight="1" thickBot="1">
      <c r="A21" s="144" t="s">
        <v>79</v>
      </c>
      <c r="B21" s="146">
        <v>130</v>
      </c>
      <c r="C21" s="144">
        <v>39</v>
      </c>
      <c r="D21" s="158">
        <v>4</v>
      </c>
      <c r="E21" s="144">
        <f>C21-D21</f>
        <v>35</v>
      </c>
      <c r="F21" s="144">
        <v>26</v>
      </c>
      <c r="G21" s="158">
        <v>0</v>
      </c>
      <c r="H21" s="159">
        <f>F21-G21</f>
        <v>26</v>
      </c>
      <c r="I21" s="146">
        <v>77</v>
      </c>
      <c r="J21" s="144">
        <v>24</v>
      </c>
      <c r="K21" s="158">
        <v>3</v>
      </c>
      <c r="L21" s="144">
        <v>21</v>
      </c>
      <c r="M21" s="144">
        <v>15</v>
      </c>
      <c r="N21" s="158">
        <v>0</v>
      </c>
      <c r="O21" s="159">
        <v>15</v>
      </c>
    </row>
    <row r="22" spans="1:25" s="152" customFormat="1" ht="19.5" customHeight="1" thickBot="1">
      <c r="A22" s="148"/>
      <c r="B22" s="149">
        <f>B19+B20+B21</f>
        <v>454</v>
      </c>
      <c r="C22" s="150"/>
      <c r="D22" s="150"/>
      <c r="E22" s="150"/>
      <c r="F22" s="150"/>
      <c r="G22" s="150"/>
      <c r="H22" s="151"/>
      <c r="I22" s="149">
        <v>480</v>
      </c>
      <c r="J22" s="150"/>
      <c r="K22" s="150"/>
      <c r="L22" s="150"/>
      <c r="M22" s="150"/>
      <c r="N22" s="150"/>
      <c r="O22" s="151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ht="55.5" customHeight="1" thickBot="1"/>
    <row r="24" spans="1:15" ht="18.75" thickBot="1">
      <c r="A24" s="206" t="s">
        <v>94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</row>
    <row r="25" ht="39.75" customHeight="1" thickBot="1"/>
    <row r="26" spans="1:15" ht="18.75" thickBot="1">
      <c r="A26" s="161" t="s">
        <v>85</v>
      </c>
      <c r="B26" s="209">
        <v>2011</v>
      </c>
      <c r="C26" s="209"/>
      <c r="D26" s="209"/>
      <c r="E26" s="209"/>
      <c r="F26" s="209"/>
      <c r="G26" s="209"/>
      <c r="H26" s="209"/>
      <c r="I26" s="210">
        <v>2010</v>
      </c>
      <c r="J26" s="209"/>
      <c r="K26" s="209"/>
      <c r="L26" s="209"/>
      <c r="M26" s="209"/>
      <c r="N26" s="209"/>
      <c r="O26" s="211"/>
    </row>
    <row r="27" spans="1:15" ht="42.75" customHeight="1" thickBot="1">
      <c r="A27" s="137" t="s">
        <v>86</v>
      </c>
      <c r="B27" s="162" t="s">
        <v>87</v>
      </c>
      <c r="C27" s="204" t="s">
        <v>88</v>
      </c>
      <c r="D27" s="205"/>
      <c r="E27" s="163" t="s">
        <v>72</v>
      </c>
      <c r="F27" s="204" t="s">
        <v>89</v>
      </c>
      <c r="G27" s="205"/>
      <c r="H27" s="164" t="s">
        <v>72</v>
      </c>
      <c r="I27" s="162" t="s">
        <v>87</v>
      </c>
      <c r="J27" s="204" t="s">
        <v>88</v>
      </c>
      <c r="K27" s="205"/>
      <c r="L27" s="163" t="s">
        <v>72</v>
      </c>
      <c r="M27" s="204" t="s">
        <v>89</v>
      </c>
      <c r="N27" s="205"/>
      <c r="O27" s="164" t="s">
        <v>72</v>
      </c>
    </row>
    <row r="28" spans="1:15" ht="18.75" thickBot="1">
      <c r="A28" s="153"/>
      <c r="B28" s="165">
        <v>96</v>
      </c>
      <c r="C28" s="201">
        <v>30</v>
      </c>
      <c r="D28" s="201"/>
      <c r="E28" s="166">
        <v>2</v>
      </c>
      <c r="F28" s="201">
        <v>19</v>
      </c>
      <c r="G28" s="201"/>
      <c r="H28" s="167" t="s">
        <v>90</v>
      </c>
      <c r="I28" s="165">
        <v>94</v>
      </c>
      <c r="J28" s="201">
        <v>29</v>
      </c>
      <c r="K28" s="201"/>
      <c r="L28" s="166">
        <v>1</v>
      </c>
      <c r="M28" s="201">
        <v>19</v>
      </c>
      <c r="N28" s="201"/>
      <c r="O28" s="167" t="s">
        <v>90</v>
      </c>
    </row>
    <row r="29" spans="1:15" ht="40.5" customHeight="1" thickBot="1">
      <c r="A29" s="156" t="s">
        <v>91</v>
      </c>
      <c r="B29" s="162" t="s">
        <v>87</v>
      </c>
      <c r="C29" s="204" t="s">
        <v>88</v>
      </c>
      <c r="D29" s="205"/>
      <c r="E29" s="163" t="s">
        <v>72</v>
      </c>
      <c r="F29" s="204" t="s">
        <v>89</v>
      </c>
      <c r="G29" s="205"/>
      <c r="H29" s="168" t="s">
        <v>72</v>
      </c>
      <c r="I29" s="169" t="s">
        <v>87</v>
      </c>
      <c r="J29" s="204" t="s">
        <v>88</v>
      </c>
      <c r="K29" s="205"/>
      <c r="L29" s="170" t="s">
        <v>72</v>
      </c>
      <c r="M29" s="204" t="s">
        <v>89</v>
      </c>
      <c r="N29" s="205"/>
      <c r="O29" s="168" t="s">
        <v>72</v>
      </c>
    </row>
    <row r="30" spans="1:15" ht="18.75" thickBot="1">
      <c r="A30" s="153"/>
      <c r="B30" s="165">
        <v>462</v>
      </c>
      <c r="C30" s="201">
        <v>140</v>
      </c>
      <c r="D30" s="201"/>
      <c r="E30" s="166">
        <v>7</v>
      </c>
      <c r="F30" s="202">
        <v>95</v>
      </c>
      <c r="G30" s="203"/>
      <c r="H30" s="167" t="s">
        <v>90</v>
      </c>
      <c r="I30" s="165">
        <v>313</v>
      </c>
      <c r="J30" s="201">
        <v>99</v>
      </c>
      <c r="K30" s="201"/>
      <c r="L30" s="166">
        <v>3</v>
      </c>
      <c r="M30" s="201">
        <v>63</v>
      </c>
      <c r="N30" s="201"/>
      <c r="O30" s="167" t="s">
        <v>90</v>
      </c>
    </row>
    <row r="31" spans="1:15" ht="42.75" customHeight="1" thickBot="1">
      <c r="A31" s="160" t="s">
        <v>92</v>
      </c>
      <c r="B31" s="169" t="s">
        <v>87</v>
      </c>
      <c r="C31" s="204" t="s">
        <v>88</v>
      </c>
      <c r="D31" s="205"/>
      <c r="E31" s="170" t="s">
        <v>72</v>
      </c>
      <c r="F31" s="204" t="s">
        <v>89</v>
      </c>
      <c r="G31" s="205"/>
      <c r="H31" s="168" t="s">
        <v>72</v>
      </c>
      <c r="I31" s="169" t="s">
        <v>87</v>
      </c>
      <c r="J31" s="204" t="s">
        <v>88</v>
      </c>
      <c r="K31" s="205"/>
      <c r="L31" s="170" t="s">
        <v>72</v>
      </c>
      <c r="M31" s="204" t="s">
        <v>89</v>
      </c>
      <c r="N31" s="205"/>
      <c r="O31" s="168" t="s">
        <v>72</v>
      </c>
    </row>
    <row r="32" spans="1:15" ht="18.75" thickBot="1">
      <c r="A32" s="148"/>
      <c r="B32" s="165">
        <v>231</v>
      </c>
      <c r="C32" s="201">
        <v>77</v>
      </c>
      <c r="D32" s="201"/>
      <c r="E32" s="166">
        <v>4</v>
      </c>
      <c r="F32" s="202">
        <v>51</v>
      </c>
      <c r="G32" s="203"/>
      <c r="H32" s="167" t="s">
        <v>90</v>
      </c>
      <c r="I32" s="165">
        <v>256</v>
      </c>
      <c r="J32" s="201">
        <v>107</v>
      </c>
      <c r="K32" s="201"/>
      <c r="L32" s="166">
        <v>4</v>
      </c>
      <c r="M32" s="201">
        <v>107</v>
      </c>
      <c r="N32" s="201"/>
      <c r="O32" s="167" t="s">
        <v>90</v>
      </c>
    </row>
  </sheetData>
  <mergeCells count="70">
    <mergeCell ref="A1:O1"/>
    <mergeCell ref="B3:H3"/>
    <mergeCell ref="I3:O3"/>
    <mergeCell ref="C5:C6"/>
    <mergeCell ref="M5:M6"/>
    <mergeCell ref="N5:N6"/>
    <mergeCell ref="O5:O6"/>
    <mergeCell ref="B10:H10"/>
    <mergeCell ref="I10:O10"/>
    <mergeCell ref="H5:H6"/>
    <mergeCell ref="J5:J6"/>
    <mergeCell ref="K5:K6"/>
    <mergeCell ref="L5:L6"/>
    <mergeCell ref="D5:D6"/>
    <mergeCell ref="E5:E6"/>
    <mergeCell ref="F5:F6"/>
    <mergeCell ref="G5:G6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M12:M13"/>
    <mergeCell ref="N12:N13"/>
    <mergeCell ref="O12:O13"/>
    <mergeCell ref="B17:H17"/>
    <mergeCell ref="I17:O17"/>
    <mergeCell ref="C19:C20"/>
    <mergeCell ref="D19:D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O19:O20"/>
    <mergeCell ref="A24:O24"/>
    <mergeCell ref="B26:H26"/>
    <mergeCell ref="I26:O26"/>
    <mergeCell ref="C27:D27"/>
    <mergeCell ref="F27:G27"/>
    <mergeCell ref="J27:K27"/>
    <mergeCell ref="M27:N27"/>
    <mergeCell ref="C28:D28"/>
    <mergeCell ref="F28:G28"/>
    <mergeCell ref="J28:K28"/>
    <mergeCell ref="M28:N28"/>
    <mergeCell ref="C29:D29"/>
    <mergeCell ref="F29:G29"/>
    <mergeCell ref="J29:K29"/>
    <mergeCell ref="M29:N29"/>
    <mergeCell ref="C30:D30"/>
    <mergeCell ref="F30:G30"/>
    <mergeCell ref="J30:K30"/>
    <mergeCell ref="M30:N30"/>
    <mergeCell ref="C31:D31"/>
    <mergeCell ref="F31:G31"/>
    <mergeCell ref="J31:K31"/>
    <mergeCell ref="M31:N31"/>
    <mergeCell ref="C32:D32"/>
    <mergeCell ref="F32:G32"/>
    <mergeCell ref="J32:K32"/>
    <mergeCell ref="M32:N32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xifra</dc:creator>
  <cp:keywords/>
  <dc:description/>
  <cp:lastModifiedBy>micro</cp:lastModifiedBy>
  <cp:lastPrinted>2012-02-22T09:32:13Z</cp:lastPrinted>
  <dcterms:created xsi:type="dcterms:W3CDTF">2006-11-23T10:57:25Z</dcterms:created>
  <dcterms:modified xsi:type="dcterms:W3CDTF">2012-02-22T09:41:52Z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