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9210" activeTab="1"/>
  </bookViews>
  <sheets>
    <sheet name="Direction " sheetId="1" r:id="rId1"/>
    <sheet name="TRESORERIE ET SIP" sheetId="2" r:id="rId2"/>
  </sheets>
  <definedNames>
    <definedName name="_xlnm.Print_Area" localSheetId="0">'Direction '!$A$1:$P$54</definedName>
    <definedName name="_xlnm.Print_Area" localSheetId="1">'TRESORERIE ET SIP'!$B$1:$R$53</definedName>
  </definedNames>
  <calcPr fullCalcOnLoad="1"/>
</workbook>
</file>

<file path=xl/comments1.xml><?xml version="1.0" encoding="utf-8"?>
<comments xmlns="http://schemas.openxmlformats.org/spreadsheetml/2006/main">
  <authors>
    <author>mbisou-cp</author>
  </authors>
  <commentList>
    <comment ref="H22" authorId="0">
      <text>
        <r>
          <rPr>
            <b/>
            <sz val="8"/>
            <rFont val="Tahoma"/>
            <family val="0"/>
          </rPr>
          <t>mbisou-cp:</t>
        </r>
        <r>
          <rPr>
            <sz val="8"/>
            <rFont val="Tahoma"/>
            <family val="0"/>
          </rPr>
          <t xml:space="preserve">
avec emplois anciennement au TSM</t>
        </r>
      </text>
    </comment>
  </commentList>
</comments>
</file>

<file path=xl/sharedStrings.xml><?xml version="1.0" encoding="utf-8"?>
<sst xmlns="http://schemas.openxmlformats.org/spreadsheetml/2006/main" count="182" uniqueCount="171">
  <si>
    <t>PRS</t>
  </si>
  <si>
    <t>CODIQUE</t>
  </si>
  <si>
    <t xml:space="preserve"> LIBELLÉ</t>
  </si>
  <si>
    <t>HAUTE-GARONNE</t>
  </si>
  <si>
    <t>031092</t>
  </si>
  <si>
    <t>BALMA</t>
  </si>
  <si>
    <t>031093</t>
  </si>
  <si>
    <t>031014</t>
  </si>
  <si>
    <t>MURET</t>
  </si>
  <si>
    <t>031015</t>
  </si>
  <si>
    <t>031027</t>
  </si>
  <si>
    <t>031063</t>
  </si>
  <si>
    <t>031064</t>
  </si>
  <si>
    <t>031018</t>
  </si>
  <si>
    <t>031028</t>
  </si>
  <si>
    <t>031029</t>
  </si>
  <si>
    <t>031065</t>
  </si>
  <si>
    <t>031034</t>
  </si>
  <si>
    <t>TOULOUSE AMENDES</t>
  </si>
  <si>
    <t>031036</t>
  </si>
  <si>
    <t>TOULOUSE CHU</t>
  </si>
  <si>
    <t>031037</t>
  </si>
  <si>
    <t>031003</t>
  </si>
  <si>
    <t>MONTGISCARD-BAZIEGE</t>
  </si>
  <si>
    <t>031005</t>
  </si>
  <si>
    <t>CARAMAN-LANTA</t>
  </si>
  <si>
    <t>031007</t>
  </si>
  <si>
    <t>CASTANET-TOLOSAN</t>
  </si>
  <si>
    <t>031011</t>
  </si>
  <si>
    <t>FRONTON</t>
  </si>
  <si>
    <t>031012</t>
  </si>
  <si>
    <t>GRENADE</t>
  </si>
  <si>
    <t>031020</t>
  </si>
  <si>
    <t>NAILLOUX</t>
  </si>
  <si>
    <t>031021</t>
  </si>
  <si>
    <t>REVEL</t>
  </si>
  <si>
    <t>031032</t>
  </si>
  <si>
    <t>L'UNION</t>
  </si>
  <si>
    <t>031039</t>
  </si>
  <si>
    <t>VILLEFRANCHE-DE-LAURAGAIS</t>
  </si>
  <si>
    <t>031042</t>
  </si>
  <si>
    <t>AUCAMVILLE</t>
  </si>
  <si>
    <t>031043</t>
  </si>
  <si>
    <t>BLAGNAC</t>
  </si>
  <si>
    <t>031044</t>
  </si>
  <si>
    <t>CUGNAUX</t>
  </si>
  <si>
    <t>031045</t>
  </si>
  <si>
    <t>ASPET</t>
  </si>
  <si>
    <t>031046</t>
  </si>
  <si>
    <t>AURIGNAC</t>
  </si>
  <si>
    <t>031047</t>
  </si>
  <si>
    <t>BAGNERES-DE-LUCHON</t>
  </si>
  <si>
    <t>031048</t>
  </si>
  <si>
    <t>BOULOGNE-SUR-GESSE-BLAJAN</t>
  </si>
  <si>
    <t>031050</t>
  </si>
  <si>
    <t>L'ISLE-EN-DODON</t>
  </si>
  <si>
    <t>031051</t>
  </si>
  <si>
    <t>GOURDAN-MONTREJEAU</t>
  </si>
  <si>
    <t>031052</t>
  </si>
  <si>
    <t>SAINT-BEAT-CIERP</t>
  </si>
  <si>
    <t>031054</t>
  </si>
  <si>
    <t>SALIES-DU-SALAT-ST-MARTORY</t>
  </si>
  <si>
    <t>031055</t>
  </si>
  <si>
    <t>AUTERIVE</t>
  </si>
  <si>
    <t>031056</t>
  </si>
  <si>
    <t>VOLVESTRE</t>
  </si>
  <si>
    <t>031057</t>
  </si>
  <si>
    <t>CAZERES-MARTRES-TOLOSANE</t>
  </si>
  <si>
    <t>031060</t>
  </si>
  <si>
    <t>RIEUMES</t>
  </si>
  <si>
    <t>031062</t>
  </si>
  <si>
    <t>SAINT-LYS</t>
  </si>
  <si>
    <t>031016</t>
  </si>
  <si>
    <t>VALLEES DU TARN ET DU GIROU</t>
  </si>
  <si>
    <t>031019</t>
  </si>
  <si>
    <t>031031</t>
  </si>
  <si>
    <t>031035</t>
  </si>
  <si>
    <t>TOULOUSE MUNICIPALE</t>
  </si>
  <si>
    <t>031041</t>
  </si>
  <si>
    <t>COLOMIERS-LEGUEVIN</t>
  </si>
  <si>
    <t>031053</t>
  </si>
  <si>
    <t>SAINT-GAUDENS</t>
  </si>
  <si>
    <t>031080</t>
  </si>
  <si>
    <t>MIDI-PYRENEES</t>
  </si>
  <si>
    <t>031090</t>
  </si>
  <si>
    <t>031001</t>
  </si>
  <si>
    <t>PNSR</t>
  </si>
  <si>
    <t>TAGERFIP
B</t>
  </si>
  <si>
    <t>TAGERFIP
C</t>
  </si>
  <si>
    <t>PIAA</t>
  </si>
  <si>
    <t>CAS</t>
  </si>
  <si>
    <t>CGR</t>
  </si>
  <si>
    <t>RECOUVREMENT IMPOTS</t>
  </si>
  <si>
    <t>PRODUITS DIVERS</t>
  </si>
  <si>
    <t>CFR</t>
  </si>
  <si>
    <t>DEPENSE ETAT</t>
  </si>
  <si>
    <t xml:space="preserve">CHORUS SFACT </t>
  </si>
  <si>
    <t>CEPL</t>
  </si>
  <si>
    <t>DAEE</t>
  </si>
  <si>
    <t>COMPTABILITE</t>
  </si>
  <si>
    <t>REGIES</t>
  </si>
  <si>
    <t>DEPOTS ET SERVICES FINANCIERS</t>
  </si>
  <si>
    <t>LIAISON RECOUVREMENT</t>
  </si>
  <si>
    <t>LIAISON REMUNERATION</t>
  </si>
  <si>
    <t>LOGISTIQUE</t>
  </si>
  <si>
    <t>RH / FRO PRO</t>
  </si>
  <si>
    <t>CONTRÔLE REDEVANCE</t>
  </si>
  <si>
    <t>DOMAINES</t>
  </si>
  <si>
    <t>POLRE</t>
  </si>
  <si>
    <t>DECIMALES, RESTE A REPARTIR</t>
  </si>
  <si>
    <t>0</t>
  </si>
  <si>
    <t>DISI, EMPLOI A REPARTIR</t>
  </si>
  <si>
    <t>TOTAL PNC</t>
  </si>
  <si>
    <t>TOTAL 31</t>
  </si>
  <si>
    <t>HOPITAL SPEC. MARCHANT-</t>
  </si>
  <si>
    <t>TAGERFIP
C+AST</t>
  </si>
  <si>
    <t>AUDIT</t>
  </si>
  <si>
    <t>EQUIPE DE RENFORT (ERR+ERD)</t>
  </si>
  <si>
    <t>CPS RELAIS</t>
  </si>
  <si>
    <t>POLITIQUE IMMOBILIERE</t>
  </si>
  <si>
    <t xml:space="preserve">SECRETARIAT </t>
  </si>
  <si>
    <t>ACCUEIL PLACE OCCITANE</t>
  </si>
  <si>
    <t>CONTROLEURS COMMISSIONNES</t>
  </si>
  <si>
    <t>CSP CHORUS + Bloc 3</t>
  </si>
  <si>
    <t>ORE NET
2011
B ET C</t>
  </si>
  <si>
    <t>ORE NET 2011
APRES APPLICATION DU TAUX D'EFFORT (1)</t>
  </si>
  <si>
    <t>TAGERFIP
B+C+AST       (2)</t>
  </si>
  <si>
    <t>Transfor mations B en A</t>
  </si>
  <si>
    <t>Transfor mations C en B</t>
  </si>
  <si>
    <t>Evolutions cadres B</t>
  </si>
  <si>
    <t>Evolutions cadres C</t>
  </si>
  <si>
    <t>Transfor mations         C en B</t>
  </si>
  <si>
    <t>Suppres sions / créations B</t>
  </si>
  <si>
    <t>Suppres sions / créationsC</t>
  </si>
  <si>
    <t>Suppres sions / créations C</t>
  </si>
  <si>
    <t xml:space="preserve">Dactylo, agts traitement </t>
  </si>
  <si>
    <t>Façonnage</t>
  </si>
  <si>
    <t xml:space="preserve">ORE net
2011
B ET C </t>
  </si>
  <si>
    <t xml:space="preserve">TAGERFIP
B+C+AST    </t>
  </si>
  <si>
    <t xml:space="preserve">Total </t>
  </si>
  <si>
    <t>Tagerfip V1</t>
  </si>
  <si>
    <t>SIP BALMA</t>
  </si>
  <si>
    <t>SIP COLOMIERS</t>
  </si>
  <si>
    <t>SIP ST-GAUDENS</t>
  </si>
  <si>
    <t xml:space="preserve">ORE NET 2011
APRES APPLICATION DU TAUX D'EFFORT </t>
  </si>
  <si>
    <t>ORE net
2011
B ET C + Chorus bloc 3 + ER + …</t>
  </si>
  <si>
    <t>SIP MURET</t>
  </si>
  <si>
    <t>SIP TOULOUSE O</t>
  </si>
  <si>
    <t>SIP TOULOUSE C</t>
  </si>
  <si>
    <t>SIP TOULOUSE S-E</t>
  </si>
  <si>
    <t>SIP TOULOUSE S-O</t>
  </si>
  <si>
    <t>SIP TOULOUSE N</t>
  </si>
  <si>
    <t>SIP TOULOUSE N-O</t>
  </si>
  <si>
    <t>SIP TOULOUSE RANGUEIL</t>
  </si>
  <si>
    <t>Création idiv cn</t>
  </si>
  <si>
    <t>Création inspec- teur</t>
  </si>
  <si>
    <t xml:space="preserve">PLF 2012     Gestion publique </t>
  </si>
  <si>
    <t>TAGERFIP Idiv CN</t>
  </si>
  <si>
    <t>TAGERFIP Insp</t>
  </si>
  <si>
    <t>Suppression insp</t>
  </si>
  <si>
    <t>Evolutions A et A+</t>
  </si>
  <si>
    <t>Autres services de Direction</t>
  </si>
  <si>
    <t>sous-total structures nationales</t>
  </si>
  <si>
    <t>Structures nationales</t>
  </si>
  <si>
    <t>sous-total autres services de Direction</t>
  </si>
  <si>
    <t>TOTAL services de Direction</t>
  </si>
  <si>
    <t>Evolutions cadres A et A+</t>
  </si>
  <si>
    <r>
      <t>jj</t>
    </r>
    <r>
      <rPr>
        <sz val="72"/>
        <rFont val="Wingdings 2"/>
        <family val="1"/>
      </rPr>
      <t xml:space="preserve"> </t>
    </r>
    <r>
      <rPr>
        <sz val="12"/>
        <rFont val="Arial"/>
        <family val="2"/>
      </rPr>
      <t>SERVICES</t>
    </r>
  </si>
  <si>
    <t>Suppres- sions insp</t>
  </si>
  <si>
    <t>Créations insp</t>
  </si>
  <si>
    <t>Suppres-  sions / créations 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</si>
</sst>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"/>
    <numFmt numFmtId="169" formatCode="0.0"/>
    <numFmt numFmtId="170" formatCode="0_ ;[Red]\-0\ "/>
    <numFmt numFmtId="171" formatCode="0.0_ ;[Red]\-0.0\ "/>
    <numFmt numFmtId="172" formatCode="0.00_ ;[Red]\-0.00\ "/>
    <numFmt numFmtId="173" formatCode="0.000"/>
    <numFmt numFmtId="174" formatCode="0.0_ ;\-0.0\ "/>
    <numFmt numFmtId="175" formatCode="0.000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0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2"/>
      <name val="Wingdings 2"/>
      <family val="1"/>
    </font>
    <font>
      <sz val="48"/>
      <name val="Wingdings 2"/>
      <family val="1"/>
    </font>
    <font>
      <sz val="12"/>
      <name val="Arial"/>
      <family val="2"/>
    </font>
    <font>
      <b/>
      <sz val="2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hair"/>
      <bottom style="hair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 style="thin"/>
      <right style="medium"/>
      <top style="dott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thin"/>
      <top style="dashed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2" xfId="19" applyFont="1" applyFill="1" applyBorder="1" applyAlignment="1">
      <alignment horizontal="center" vertical="top"/>
      <protection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70" fontId="0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0" fontId="6" fillId="0" borderId="4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170" fontId="11" fillId="0" borderId="5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 horizontal="center"/>
    </xf>
    <xf numFmtId="170" fontId="10" fillId="0" borderId="6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170" fontId="1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6" fillId="0" borderId="13" xfId="0" applyNumberFormat="1" applyFont="1" applyFill="1" applyBorder="1" applyAlignment="1">
      <alignment horizont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70" fontId="0" fillId="0" borderId="6" xfId="0" applyNumberFormat="1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170" fontId="6" fillId="0" borderId="17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horizontal="center"/>
    </xf>
    <xf numFmtId="170" fontId="6" fillId="0" borderId="19" xfId="0" applyNumberFormat="1" applyFont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  <xf numFmtId="170" fontId="6" fillId="0" borderId="2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4" xfId="0" applyNumberFormat="1" applyFont="1" applyFill="1" applyBorder="1" applyAlignment="1">
      <alignment horizontal="center" wrapText="1"/>
    </xf>
    <xf numFmtId="170" fontId="0" fillId="0" borderId="22" xfId="0" applyNumberFormat="1" applyFont="1" applyFill="1" applyBorder="1" applyAlignment="1">
      <alignment horizontal="center" wrapText="1"/>
    </xf>
    <xf numFmtId="170" fontId="0" fillId="0" borderId="23" xfId="0" applyNumberFormat="1" applyFont="1" applyFill="1" applyBorder="1" applyAlignment="1">
      <alignment horizontal="center" vertical="center" wrapText="1"/>
    </xf>
    <xf numFmtId="170" fontId="0" fillId="0" borderId="4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left"/>
    </xf>
    <xf numFmtId="0" fontId="0" fillId="0" borderId="24" xfId="0" applyFont="1" applyFill="1" applyBorder="1" applyAlignment="1" quotePrefix="1">
      <alignment horizontal="center"/>
    </xf>
    <xf numFmtId="0" fontId="0" fillId="5" borderId="24" xfId="0" applyFont="1" applyFill="1" applyBorder="1" applyAlignment="1">
      <alignment horizontal="left"/>
    </xf>
    <xf numFmtId="0" fontId="7" fillId="0" borderId="24" xfId="19" applyFont="1" applyFill="1" applyBorder="1" applyAlignment="1">
      <alignment horizontal="center" vertical="top"/>
      <protection/>
    </xf>
    <xf numFmtId="0" fontId="0" fillId="6" borderId="24" xfId="0" applyFont="1" applyFill="1" applyBorder="1" applyAlignment="1">
      <alignment horizontal="left"/>
    </xf>
    <xf numFmtId="0" fontId="0" fillId="7" borderId="24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9" fontId="6" fillId="3" borderId="24" xfId="2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70" fontId="0" fillId="0" borderId="29" xfId="0" applyNumberFormat="1" applyFont="1" applyFill="1" applyBorder="1" applyAlignment="1">
      <alignment horizontal="center"/>
    </xf>
    <xf numFmtId="170" fontId="0" fillId="0" borderId="30" xfId="0" applyNumberFormat="1" applyFont="1" applyFill="1" applyBorder="1" applyAlignment="1">
      <alignment/>
    </xf>
    <xf numFmtId="170" fontId="0" fillId="0" borderId="31" xfId="0" applyNumberFormat="1" applyFont="1" applyFill="1" applyBorder="1" applyAlignment="1">
      <alignment horizontal="center"/>
    </xf>
    <xf numFmtId="170" fontId="0" fillId="0" borderId="32" xfId="0" applyNumberFormat="1" applyFont="1" applyFill="1" applyBorder="1" applyAlignment="1">
      <alignment/>
    </xf>
    <xf numFmtId="170" fontId="0" fillId="0" borderId="33" xfId="0" applyNumberFormat="1" applyFont="1" applyFill="1" applyBorder="1" applyAlignment="1">
      <alignment horizontal="center"/>
    </xf>
    <xf numFmtId="170" fontId="0" fillId="0" borderId="34" xfId="0" applyNumberFormat="1" applyFont="1" applyFill="1" applyBorder="1" applyAlignment="1">
      <alignment horizontal="center"/>
    </xf>
    <xf numFmtId="170" fontId="0" fillId="0" borderId="35" xfId="0" applyNumberFormat="1" applyFont="1" applyFill="1" applyBorder="1" applyAlignment="1">
      <alignment horizontal="center"/>
    </xf>
    <xf numFmtId="170" fontId="0" fillId="0" borderId="36" xfId="0" applyNumberFormat="1" applyFont="1" applyFill="1" applyBorder="1" applyAlignment="1">
      <alignment horizontal="center"/>
    </xf>
    <xf numFmtId="0" fontId="0" fillId="7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1" fontId="6" fillId="0" borderId="24" xfId="0" applyNumberFormat="1" applyFont="1" applyFill="1" applyBorder="1" applyAlignment="1">
      <alignment horizontal="center"/>
    </xf>
    <xf numFmtId="170" fontId="0" fillId="0" borderId="37" xfId="0" applyNumberFormat="1" applyFont="1" applyFill="1" applyBorder="1" applyAlignment="1">
      <alignment horizontal="center"/>
    </xf>
    <xf numFmtId="170" fontId="0" fillId="0" borderId="38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49" fontId="1" fillId="8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40" xfId="0" applyNumberFormat="1" applyFont="1" applyFill="1" applyBorder="1" applyAlignment="1">
      <alignment horizontal="center" vertical="center" wrapText="1"/>
    </xf>
    <xf numFmtId="49" fontId="1" fillId="9" borderId="2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169" fontId="6" fillId="0" borderId="41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170" fontId="6" fillId="0" borderId="44" xfId="0" applyNumberFormat="1" applyFont="1" applyFill="1" applyBorder="1" applyAlignment="1">
      <alignment horizontal="center" wrapText="1"/>
    </xf>
    <xf numFmtId="170" fontId="0" fillId="0" borderId="45" xfId="0" applyNumberFormat="1" applyFont="1" applyFill="1" applyBorder="1" applyAlignment="1">
      <alignment horizontal="center"/>
    </xf>
    <xf numFmtId="171" fontId="0" fillId="0" borderId="46" xfId="0" applyNumberFormat="1" applyFont="1" applyBorder="1" applyAlignment="1">
      <alignment/>
    </xf>
    <xf numFmtId="170" fontId="0" fillId="0" borderId="47" xfId="0" applyNumberFormat="1" applyFont="1" applyFill="1" applyBorder="1" applyAlignment="1">
      <alignment horizontal="center"/>
    </xf>
    <xf numFmtId="170" fontId="0" fillId="0" borderId="48" xfId="0" applyNumberFormat="1" applyFont="1" applyFill="1" applyBorder="1" applyAlignment="1">
      <alignment horizontal="center"/>
    </xf>
    <xf numFmtId="170" fontId="0" fillId="0" borderId="49" xfId="0" applyNumberFormat="1" applyFont="1" applyFill="1" applyBorder="1" applyAlignment="1">
      <alignment horizontal="center"/>
    </xf>
    <xf numFmtId="170" fontId="0" fillId="0" borderId="50" xfId="0" applyNumberFormat="1" applyFont="1" applyFill="1" applyBorder="1" applyAlignment="1">
      <alignment horizontal="center"/>
    </xf>
    <xf numFmtId="49" fontId="1" fillId="8" borderId="51" xfId="0" applyNumberFormat="1" applyFont="1" applyFill="1" applyBorder="1" applyAlignment="1">
      <alignment horizontal="center" vertical="center" wrapText="1"/>
    </xf>
    <xf numFmtId="49" fontId="8" fillId="8" borderId="51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2" fontId="0" fillId="0" borderId="53" xfId="0" applyNumberFormat="1" applyFont="1" applyFill="1" applyBorder="1" applyAlignment="1">
      <alignment horizontal="center" vertical="center" wrapText="1"/>
    </xf>
    <xf numFmtId="170" fontId="6" fillId="0" borderId="54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/>
    </xf>
    <xf numFmtId="171" fontId="0" fillId="0" borderId="41" xfId="0" applyNumberFormat="1" applyFont="1" applyFill="1" applyBorder="1" applyAlignment="1">
      <alignment horizontal="center"/>
    </xf>
    <xf numFmtId="0" fontId="7" fillId="0" borderId="57" xfId="19" applyFont="1" applyFill="1" applyBorder="1" applyAlignment="1">
      <alignment horizontal="center" vertical="top"/>
      <protection/>
    </xf>
    <xf numFmtId="1" fontId="6" fillId="0" borderId="32" xfId="0" applyNumberFormat="1" applyFont="1" applyFill="1" applyBorder="1" applyAlignment="1">
      <alignment horizontal="center"/>
    </xf>
    <xf numFmtId="0" fontId="7" fillId="0" borderId="58" xfId="19" applyFont="1" applyFill="1" applyBorder="1" applyAlignment="1">
      <alignment horizontal="center" vertical="top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/>
    </xf>
    <xf numFmtId="171" fontId="0" fillId="0" borderId="57" xfId="0" applyNumberFormat="1" applyFont="1" applyFill="1" applyBorder="1" applyAlignment="1">
      <alignment horizontal="center"/>
    </xf>
    <xf numFmtId="171" fontId="0" fillId="0" borderId="32" xfId="0" applyNumberFormat="1" applyFont="1" applyFill="1" applyBorder="1" applyAlignment="1">
      <alignment horizontal="center"/>
    </xf>
    <xf numFmtId="49" fontId="1" fillId="8" borderId="28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7" fillId="0" borderId="60" xfId="19" applyFont="1" applyFill="1" applyBorder="1" applyAlignment="1">
      <alignment horizontal="center" vertical="top"/>
      <protection/>
    </xf>
    <xf numFmtId="49" fontId="1" fillId="3" borderId="61" xfId="0" applyNumberFormat="1" applyFont="1" applyFill="1" applyBorder="1" applyAlignment="1">
      <alignment horizontal="center" vertical="center" wrapText="1"/>
    </xf>
    <xf numFmtId="49" fontId="9" fillId="0" borderId="41" xfId="19" applyNumberFormat="1" applyFont="1" applyFill="1" applyBorder="1" applyAlignment="1">
      <alignment horizontal="center" vertical="top"/>
      <protection/>
    </xf>
    <xf numFmtId="49" fontId="6" fillId="0" borderId="41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0" fontId="7" fillId="0" borderId="53" xfId="19" applyFont="1" applyFill="1" applyBorder="1" applyAlignment="1">
      <alignment horizontal="left" vertical="top"/>
      <protection/>
    </xf>
    <xf numFmtId="0" fontId="6" fillId="0" borderId="6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170" fontId="6" fillId="0" borderId="64" xfId="0" applyNumberFormat="1" applyFont="1" applyFill="1" applyBorder="1" applyAlignment="1">
      <alignment horizontal="center" wrapText="1"/>
    </xf>
    <xf numFmtId="170" fontId="6" fillId="0" borderId="65" xfId="0" applyNumberFormat="1" applyFont="1" applyFill="1" applyBorder="1" applyAlignment="1">
      <alignment horizontal="center" wrapText="1"/>
    </xf>
    <xf numFmtId="170" fontId="0" fillId="0" borderId="66" xfId="0" applyNumberFormat="1" applyFont="1" applyFill="1" applyBorder="1" applyAlignment="1">
      <alignment horizontal="center"/>
    </xf>
    <xf numFmtId="171" fontId="0" fillId="0" borderId="67" xfId="0" applyNumberFormat="1" applyFont="1" applyBorder="1" applyAlignment="1">
      <alignment/>
    </xf>
    <xf numFmtId="170" fontId="0" fillId="0" borderId="68" xfId="0" applyNumberFormat="1" applyFont="1" applyFill="1" applyBorder="1" applyAlignment="1">
      <alignment horizontal="center"/>
    </xf>
    <xf numFmtId="170" fontId="0" fillId="0" borderId="5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41" xfId="0" applyFont="1" applyFill="1" applyBorder="1" applyAlignment="1" quotePrefix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49" fontId="1" fillId="9" borderId="69" xfId="0" applyNumberFormat="1" applyFont="1" applyFill="1" applyBorder="1" applyAlignment="1">
      <alignment horizontal="center" vertical="center" wrapText="1"/>
    </xf>
    <xf numFmtId="171" fontId="6" fillId="0" borderId="70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171" fontId="6" fillId="0" borderId="57" xfId="0" applyNumberFormat="1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171" fontId="0" fillId="0" borderId="7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0" fontId="0" fillId="0" borderId="73" xfId="0" applyNumberFormat="1" applyFont="1" applyFill="1" applyBorder="1" applyAlignment="1">
      <alignment horizontal="center"/>
    </xf>
    <xf numFmtId="170" fontId="0" fillId="0" borderId="74" xfId="0" applyNumberFormat="1" applyFont="1" applyFill="1" applyBorder="1" applyAlignment="1">
      <alignment horizontal="center"/>
    </xf>
    <xf numFmtId="170" fontId="10" fillId="0" borderId="39" xfId="0" applyNumberFormat="1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70" fontId="0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0" fontId="6" fillId="0" borderId="9" xfId="0" applyNumberFormat="1" applyFont="1" applyFill="1" applyBorder="1" applyAlignment="1">
      <alignment horizontal="center"/>
    </xf>
    <xf numFmtId="170" fontId="6" fillId="0" borderId="8" xfId="0" applyNumberFormat="1" applyFont="1" applyFill="1" applyBorder="1" applyAlignment="1">
      <alignment horizontal="center"/>
    </xf>
    <xf numFmtId="170" fontId="6" fillId="0" borderId="75" xfId="0" applyNumberFormat="1" applyFont="1" applyFill="1" applyBorder="1" applyAlignment="1">
      <alignment horizontal="center"/>
    </xf>
    <xf numFmtId="170" fontId="6" fillId="0" borderId="43" xfId="0" applyNumberFormat="1" applyFont="1" applyFill="1" applyBorder="1" applyAlignment="1">
      <alignment horizontal="center"/>
    </xf>
    <xf numFmtId="169" fontId="6" fillId="0" borderId="77" xfId="0" applyNumberFormat="1" applyFont="1" applyFill="1" applyBorder="1" applyAlignment="1">
      <alignment horizontal="center"/>
    </xf>
    <xf numFmtId="169" fontId="0" fillId="0" borderId="53" xfId="0" applyNumberFormat="1" applyFont="1" applyFill="1" applyBorder="1" applyAlignment="1">
      <alignment horizontal="center" vertical="center" wrapText="1"/>
    </xf>
    <xf numFmtId="2" fontId="6" fillId="0" borderId="78" xfId="0" applyNumberFormat="1" applyFont="1" applyFill="1" applyBorder="1" applyAlignment="1">
      <alignment horizontal="center"/>
    </xf>
    <xf numFmtId="169" fontId="0" fillId="0" borderId="53" xfId="0" applyNumberFormat="1" applyFont="1" applyFill="1" applyBorder="1" applyAlignment="1" quotePrefix="1">
      <alignment horizontal="center"/>
    </xf>
    <xf numFmtId="169" fontId="0" fillId="0" borderId="53" xfId="0" applyNumberFormat="1" applyFont="1" applyFill="1" applyBorder="1" applyAlignment="1">
      <alignment horizontal="center"/>
    </xf>
    <xf numFmtId="169" fontId="0" fillId="0" borderId="79" xfId="0" applyNumberFormat="1" applyFont="1" applyFill="1" applyBorder="1" applyAlignment="1">
      <alignment horizontal="center"/>
    </xf>
    <xf numFmtId="169" fontId="6" fillId="0" borderId="53" xfId="0" applyNumberFormat="1" applyFont="1" applyBorder="1" applyAlignment="1">
      <alignment horizontal="left"/>
    </xf>
    <xf numFmtId="169" fontId="6" fillId="0" borderId="79" xfId="0" applyNumberFormat="1" applyFont="1" applyBorder="1" applyAlignment="1">
      <alignment horizontal="left"/>
    </xf>
    <xf numFmtId="171" fontId="0" fillId="0" borderId="42" xfId="0" applyNumberFormat="1" applyFont="1" applyFill="1" applyBorder="1" applyAlignment="1">
      <alignment horizontal="center"/>
    </xf>
    <xf numFmtId="49" fontId="1" fillId="9" borderId="80" xfId="0" applyNumberFormat="1" applyFont="1" applyFill="1" applyBorder="1" applyAlignment="1">
      <alignment horizontal="center" vertical="center" wrapText="1"/>
    </xf>
    <xf numFmtId="49" fontId="1" fillId="9" borderId="81" xfId="0" applyNumberFormat="1" applyFont="1" applyFill="1" applyBorder="1" applyAlignment="1">
      <alignment horizontal="center" vertical="center" wrapText="1"/>
    </xf>
    <xf numFmtId="49" fontId="1" fillId="9" borderId="82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/>
    </xf>
    <xf numFmtId="0" fontId="7" fillId="0" borderId="83" xfId="19" applyFont="1" applyFill="1" applyBorder="1" applyAlignment="1">
      <alignment horizontal="center" vertical="top"/>
      <protection/>
    </xf>
    <xf numFmtId="0" fontId="7" fillId="0" borderId="84" xfId="19" applyFont="1" applyFill="1" applyBorder="1" applyAlignment="1">
      <alignment horizontal="center" vertical="top"/>
      <protection/>
    </xf>
    <xf numFmtId="1" fontId="6" fillId="0" borderId="85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170" fontId="10" fillId="0" borderId="14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1" fontId="0" fillId="0" borderId="89" xfId="0" applyNumberFormat="1" applyFont="1" applyFill="1" applyBorder="1" applyAlignment="1">
      <alignment horizontal="center"/>
    </xf>
    <xf numFmtId="1" fontId="6" fillId="0" borderId="90" xfId="0" applyNumberFormat="1" applyFont="1" applyFill="1" applyBorder="1" applyAlignment="1">
      <alignment horizontal="center"/>
    </xf>
    <xf numFmtId="170" fontId="0" fillId="0" borderId="44" xfId="0" applyNumberFormat="1" applyFont="1" applyFill="1" applyBorder="1" applyAlignment="1">
      <alignment horizontal="center"/>
    </xf>
    <xf numFmtId="170" fontId="6" fillId="0" borderId="76" xfId="0" applyNumberFormat="1" applyFont="1" applyFill="1" applyBorder="1" applyAlignment="1">
      <alignment horizontal="center"/>
    </xf>
    <xf numFmtId="170" fontId="10" fillId="0" borderId="44" xfId="0" applyNumberFormat="1" applyFont="1" applyFill="1" applyBorder="1" applyAlignment="1">
      <alignment/>
    </xf>
    <xf numFmtId="170" fontId="0" fillId="0" borderId="45" xfId="0" applyNumberFormat="1" applyFont="1" applyFill="1" applyBorder="1" applyAlignment="1">
      <alignment/>
    </xf>
    <xf numFmtId="170" fontId="0" fillId="0" borderId="47" xfId="0" applyNumberFormat="1" applyFont="1" applyFill="1" applyBorder="1" applyAlignment="1">
      <alignment/>
    </xf>
    <xf numFmtId="170" fontId="0" fillId="0" borderId="48" xfId="0" applyNumberFormat="1" applyFont="1" applyFill="1" applyBorder="1" applyAlignment="1">
      <alignment/>
    </xf>
    <xf numFmtId="170" fontId="6" fillId="0" borderId="55" xfId="0" applyNumberFormat="1" applyFont="1" applyFill="1" applyBorder="1" applyAlignment="1">
      <alignment horizontal="center"/>
    </xf>
    <xf numFmtId="170" fontId="0" fillId="0" borderId="64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91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center"/>
    </xf>
    <xf numFmtId="169" fontId="6" fillId="0" borderId="91" xfId="0" applyNumberFormat="1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center"/>
    </xf>
    <xf numFmtId="171" fontId="0" fillId="0" borderId="92" xfId="0" applyNumberFormat="1" applyFont="1" applyFill="1" applyBorder="1" applyAlignment="1">
      <alignment horizontal="center"/>
    </xf>
    <xf numFmtId="1" fontId="6" fillId="0" borderId="92" xfId="0" applyNumberFormat="1" applyFont="1" applyFill="1" applyBorder="1" applyAlignment="1">
      <alignment horizontal="center"/>
    </xf>
    <xf numFmtId="169" fontId="0" fillId="0" borderId="92" xfId="0" applyNumberFormat="1" applyFont="1" applyFill="1" applyBorder="1" applyAlignment="1">
      <alignment horizontal="center"/>
    </xf>
    <xf numFmtId="170" fontId="10" fillId="0" borderId="22" xfId="0" applyNumberFormat="1" applyFont="1" applyFill="1" applyBorder="1" applyAlignment="1">
      <alignment/>
    </xf>
    <xf numFmtId="0" fontId="0" fillId="0" borderId="93" xfId="0" applyFont="1" applyFill="1" applyBorder="1" applyAlignment="1">
      <alignment horizontal="left"/>
    </xf>
    <xf numFmtId="0" fontId="6" fillId="0" borderId="93" xfId="0" applyFont="1" applyFill="1" applyBorder="1" applyAlignment="1">
      <alignment horizontal="center"/>
    </xf>
    <xf numFmtId="169" fontId="6" fillId="0" borderId="93" xfId="0" applyNumberFormat="1" applyFont="1" applyFill="1" applyBorder="1" applyAlignment="1">
      <alignment horizontal="center"/>
    </xf>
    <xf numFmtId="170" fontId="6" fillId="0" borderId="93" xfId="0" applyNumberFormat="1" applyFont="1" applyFill="1" applyBorder="1" applyAlignment="1">
      <alignment horizontal="center"/>
    </xf>
    <xf numFmtId="170" fontId="6" fillId="0" borderId="94" xfId="0" applyNumberFormat="1" applyFont="1" applyFill="1" applyBorder="1" applyAlignment="1">
      <alignment horizontal="center"/>
    </xf>
    <xf numFmtId="0" fontId="0" fillId="9" borderId="95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170" fontId="6" fillId="0" borderId="99" xfId="0" applyNumberFormat="1" applyFont="1" applyFill="1" applyBorder="1" applyAlignment="1">
      <alignment horizontal="center"/>
    </xf>
    <xf numFmtId="170" fontId="6" fillId="0" borderId="97" xfId="0" applyNumberFormat="1" applyFont="1" applyFill="1" applyBorder="1" applyAlignment="1">
      <alignment horizontal="center"/>
    </xf>
    <xf numFmtId="170" fontId="6" fillId="0" borderId="95" xfId="0" applyNumberFormat="1" applyFont="1" applyFill="1" applyBorder="1" applyAlignment="1">
      <alignment horizontal="center"/>
    </xf>
    <xf numFmtId="170" fontId="6" fillId="0" borderId="96" xfId="0" applyNumberFormat="1" applyFont="1" applyFill="1" applyBorder="1" applyAlignment="1">
      <alignment horizontal="center"/>
    </xf>
    <xf numFmtId="170" fontId="6" fillId="0" borderId="98" xfId="0" applyNumberFormat="1" applyFont="1" applyFill="1" applyBorder="1" applyAlignment="1">
      <alignment horizontal="center"/>
    </xf>
    <xf numFmtId="0" fontId="0" fillId="0" borderId="100" xfId="0" applyFont="1" applyFill="1" applyBorder="1" applyAlignment="1">
      <alignment horizontal="left"/>
    </xf>
    <xf numFmtId="0" fontId="0" fillId="0" borderId="90" xfId="0" applyFont="1" applyFill="1" applyBorder="1" applyAlignment="1">
      <alignment horizontal="center"/>
    </xf>
    <xf numFmtId="171" fontId="0" fillId="0" borderId="100" xfId="0" applyNumberFormat="1" applyFont="1" applyFill="1" applyBorder="1" applyAlignment="1">
      <alignment horizontal="center"/>
    </xf>
    <xf numFmtId="171" fontId="0" fillId="0" borderId="101" xfId="0" applyNumberFormat="1" applyFont="1" applyFill="1" applyBorder="1" applyAlignment="1">
      <alignment horizontal="center"/>
    </xf>
    <xf numFmtId="169" fontId="0" fillId="0" borderId="102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Fill="1" applyBorder="1" applyAlignment="1">
      <alignment horizontal="center"/>
    </xf>
    <xf numFmtId="170" fontId="0" fillId="0" borderId="103" xfId="0" applyNumberFormat="1" applyFont="1" applyFill="1" applyBorder="1" applyAlignment="1">
      <alignment horizontal="center"/>
    </xf>
    <xf numFmtId="0" fontId="6" fillId="0" borderId="104" xfId="0" applyFont="1" applyFill="1" applyBorder="1" applyAlignment="1">
      <alignment horizontal="left"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169" fontId="6" fillId="0" borderId="108" xfId="0" applyNumberFormat="1" applyFont="1" applyFill="1" applyBorder="1" applyAlignment="1">
      <alignment horizontal="center"/>
    </xf>
    <xf numFmtId="170" fontId="0" fillId="0" borderId="106" xfId="0" applyNumberFormat="1" applyFont="1" applyFill="1" applyBorder="1" applyAlignment="1">
      <alignment horizontal="center"/>
    </xf>
    <xf numFmtId="170" fontId="0" fillId="0" borderId="105" xfId="0" applyNumberFormat="1" applyFont="1" applyFill="1" applyBorder="1" applyAlignment="1">
      <alignment horizontal="center"/>
    </xf>
    <xf numFmtId="170" fontId="0" fillId="0" borderId="107" xfId="0" applyNumberFormat="1" applyFont="1" applyFill="1" applyBorder="1" applyAlignment="1">
      <alignment horizontal="center"/>
    </xf>
    <xf numFmtId="170" fontId="0" fillId="0" borderId="94" xfId="0" applyNumberFormat="1" applyFont="1" applyFill="1" applyBorder="1" applyAlignment="1">
      <alignment horizontal="center"/>
    </xf>
    <xf numFmtId="0" fontId="0" fillId="7" borderId="83" xfId="0" applyFont="1" applyFill="1" applyBorder="1" applyAlignment="1">
      <alignment horizontal="left"/>
    </xf>
    <xf numFmtId="0" fontId="6" fillId="0" borderId="9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171" fontId="0" fillId="0" borderId="83" xfId="0" applyNumberFormat="1" applyFont="1" applyFill="1" applyBorder="1" applyAlignment="1">
      <alignment horizontal="center"/>
    </xf>
    <xf numFmtId="171" fontId="0" fillId="0" borderId="85" xfId="0" applyNumberFormat="1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1" fontId="6" fillId="0" borderId="109" xfId="0" applyNumberFormat="1" applyFont="1" applyFill="1" applyBorder="1" applyAlignment="1">
      <alignment horizontal="center"/>
    </xf>
    <xf numFmtId="169" fontId="0" fillId="0" borderId="111" xfId="0" applyNumberFormat="1" applyFont="1" applyFill="1" applyBorder="1" applyAlignment="1">
      <alignment horizontal="center" vertical="center" wrapText="1"/>
    </xf>
    <xf numFmtId="170" fontId="0" fillId="0" borderId="112" xfId="0" applyNumberFormat="1" applyFont="1" applyFill="1" applyBorder="1" applyAlignment="1">
      <alignment horizontal="center"/>
    </xf>
    <xf numFmtId="170" fontId="0" fillId="0" borderId="113" xfId="0" applyNumberFormat="1" applyFont="1" applyFill="1" applyBorder="1" applyAlignment="1">
      <alignment horizontal="center"/>
    </xf>
    <xf numFmtId="170" fontId="10" fillId="0" borderId="114" xfId="0" applyNumberFormat="1" applyFont="1" applyFill="1" applyBorder="1" applyAlignment="1">
      <alignment/>
    </xf>
    <xf numFmtId="170" fontId="10" fillId="0" borderId="103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171" fontId="0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 vertical="center" wrapText="1"/>
    </xf>
    <xf numFmtId="170" fontId="10" fillId="0" borderId="8" xfId="0" applyNumberFormat="1" applyFont="1" applyFill="1" applyBorder="1" applyAlignment="1">
      <alignment/>
    </xf>
    <xf numFmtId="170" fontId="6" fillId="0" borderId="115" xfId="0" applyNumberFormat="1" applyFont="1" applyBorder="1" applyAlignment="1">
      <alignment horizontal="center"/>
    </xf>
    <xf numFmtId="170" fontId="0" fillId="0" borderId="116" xfId="0" applyNumberFormat="1" applyFont="1" applyFill="1" applyBorder="1" applyAlignment="1">
      <alignment horizontal="center" wrapText="1"/>
    </xf>
    <xf numFmtId="170" fontId="6" fillId="0" borderId="117" xfId="0" applyNumberFormat="1" applyFont="1" applyBorder="1" applyAlignment="1">
      <alignment horizontal="center"/>
    </xf>
    <xf numFmtId="2" fontId="0" fillId="10" borderId="53" xfId="0" applyNumberFormat="1" applyFont="1" applyFill="1" applyBorder="1" applyAlignment="1">
      <alignment horizontal="center" vertical="center" wrapText="1"/>
    </xf>
    <xf numFmtId="2" fontId="0" fillId="7" borderId="53" xfId="0" applyNumberFormat="1" applyFont="1" applyFill="1" applyBorder="1" applyAlignment="1">
      <alignment horizontal="center" vertical="center" wrapText="1"/>
    </xf>
    <xf numFmtId="2" fontId="0" fillId="11" borderId="53" xfId="0" applyNumberFormat="1" applyFont="1" applyFill="1" applyBorder="1" applyAlignment="1">
      <alignment horizontal="center" vertical="center" wrapText="1"/>
    </xf>
    <xf numFmtId="2" fontId="6" fillId="0" borderId="118" xfId="0" applyNumberFormat="1" applyFont="1" applyFill="1" applyBorder="1" applyAlignment="1">
      <alignment horizontal="center" vertical="center" wrapText="1"/>
    </xf>
    <xf numFmtId="0" fontId="0" fillId="10" borderId="60" xfId="0" applyFont="1" applyFill="1" applyBorder="1" applyAlignment="1">
      <alignment horizontal="center"/>
    </xf>
    <xf numFmtId="0" fontId="7" fillId="7" borderId="60" xfId="19" applyFont="1" applyFill="1" applyBorder="1" applyAlignment="1">
      <alignment horizontal="center" vertical="top"/>
      <protection/>
    </xf>
    <xf numFmtId="0" fontId="0" fillId="7" borderId="60" xfId="0" applyFont="1" applyFill="1" applyBorder="1" applyAlignment="1">
      <alignment horizontal="center"/>
    </xf>
    <xf numFmtId="0" fontId="0" fillId="11" borderId="60" xfId="0" applyFont="1" applyFill="1" applyBorder="1" applyAlignment="1">
      <alignment horizontal="center"/>
    </xf>
    <xf numFmtId="0" fontId="7" fillId="11" borderId="60" xfId="19" applyFont="1" applyFill="1" applyBorder="1" applyAlignment="1">
      <alignment horizontal="center" vertical="top"/>
      <protection/>
    </xf>
    <xf numFmtId="170" fontId="0" fillId="0" borderId="119" xfId="0" applyNumberFormat="1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70" fontId="0" fillId="0" borderId="58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 wrapText="1"/>
    </xf>
    <xf numFmtId="49" fontId="8" fillId="8" borderId="77" xfId="0" applyNumberFormat="1" applyFont="1" applyFill="1" applyBorder="1" applyAlignment="1">
      <alignment horizontal="center" vertical="center" wrapText="1"/>
    </xf>
    <xf numFmtId="49" fontId="1" fillId="9" borderId="122" xfId="0" applyNumberFormat="1" applyFont="1" applyFill="1" applyBorder="1" applyAlignment="1">
      <alignment horizontal="center" vertical="center" wrapText="1"/>
    </xf>
    <xf numFmtId="49" fontId="1" fillId="9" borderId="123" xfId="0" applyNumberFormat="1" applyFont="1" applyFill="1" applyBorder="1" applyAlignment="1">
      <alignment horizontal="center" vertical="center" wrapText="1"/>
    </xf>
    <xf numFmtId="170" fontId="0" fillId="0" borderId="124" xfId="0" applyNumberFormat="1" applyFont="1" applyFill="1" applyBorder="1" applyAlignment="1">
      <alignment horizontal="center" vertical="center" wrapText="1"/>
    </xf>
    <xf numFmtId="170" fontId="0" fillId="0" borderId="125" xfId="0" applyNumberFormat="1" applyFont="1" applyFill="1" applyBorder="1" applyAlignment="1">
      <alignment horizontal="center" vertical="center" wrapText="1"/>
    </xf>
    <xf numFmtId="0" fontId="6" fillId="0" borderId="126" xfId="0" applyFont="1" applyBorder="1" applyAlignment="1">
      <alignment horizontal="center"/>
    </xf>
    <xf numFmtId="0" fontId="6" fillId="0" borderId="127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 vertical="center" wrapText="1"/>
    </xf>
    <xf numFmtId="0" fontId="6" fillId="0" borderId="131" xfId="0" applyFont="1" applyBorder="1" applyAlignment="1">
      <alignment horizontal="center"/>
    </xf>
    <xf numFmtId="1" fontId="6" fillId="0" borderId="115" xfId="0" applyNumberFormat="1" applyFont="1" applyBorder="1" applyAlignment="1">
      <alignment horizontal="center"/>
    </xf>
    <xf numFmtId="170" fontId="0" fillId="0" borderId="132" xfId="0" applyNumberFormat="1" applyFont="1" applyFill="1" applyBorder="1" applyAlignment="1">
      <alignment horizontal="center" vertical="center" wrapText="1"/>
    </xf>
    <xf numFmtId="170" fontId="0" fillId="0" borderId="133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center"/>
    </xf>
    <xf numFmtId="170" fontId="6" fillId="0" borderId="17" xfId="0" applyNumberFormat="1" applyFont="1" applyFill="1" applyBorder="1" applyAlignment="1">
      <alignment horizontal="center"/>
    </xf>
    <xf numFmtId="170" fontId="6" fillId="0" borderId="19" xfId="0" applyNumberFormat="1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49" fontId="1" fillId="8" borderId="96" xfId="0" applyNumberFormat="1" applyFont="1" applyFill="1" applyBorder="1" applyAlignment="1">
      <alignment horizontal="center" vertical="center" wrapText="1"/>
    </xf>
    <xf numFmtId="49" fontId="1" fillId="8" borderId="98" xfId="0" applyNumberFormat="1" applyFont="1" applyFill="1" applyBorder="1" applyAlignment="1">
      <alignment horizontal="center" vertical="center" wrapText="1"/>
    </xf>
    <xf numFmtId="49" fontId="6" fillId="0" borderId="134" xfId="0" applyNumberFormat="1" applyFont="1" applyFill="1" applyBorder="1" applyAlignment="1">
      <alignment horizontal="center" vertical="center" wrapText="1"/>
    </xf>
    <xf numFmtId="49" fontId="6" fillId="10" borderId="41" xfId="0" applyNumberFormat="1" applyFont="1" applyFill="1" applyBorder="1" applyAlignment="1">
      <alignment horizontal="center"/>
    </xf>
    <xf numFmtId="49" fontId="9" fillId="7" borderId="41" xfId="19" applyNumberFormat="1" applyFont="1" applyFill="1" applyBorder="1" applyAlignment="1">
      <alignment horizontal="center" vertical="top"/>
      <protection/>
    </xf>
    <xf numFmtId="49" fontId="6" fillId="7" borderId="41" xfId="0" applyNumberFormat="1" applyFont="1" applyFill="1" applyBorder="1" applyAlignment="1">
      <alignment horizontal="center"/>
    </xf>
    <xf numFmtId="49" fontId="9" fillId="11" borderId="41" xfId="19" applyNumberFormat="1" applyFont="1" applyFill="1" applyBorder="1" applyAlignment="1">
      <alignment horizontal="center" vertical="top"/>
      <protection/>
    </xf>
    <xf numFmtId="0" fontId="0" fillId="0" borderId="135" xfId="0" applyFont="1" applyFill="1" applyBorder="1" applyAlignment="1">
      <alignment horizontal="center"/>
    </xf>
    <xf numFmtId="0" fontId="0" fillId="0" borderId="136" xfId="0" applyFont="1" applyFill="1" applyBorder="1" applyAlignment="1">
      <alignment horizontal="center"/>
    </xf>
    <xf numFmtId="0" fontId="7" fillId="0" borderId="136" xfId="19" applyFont="1" applyFill="1" applyBorder="1" applyAlignment="1">
      <alignment horizontal="center" vertical="top"/>
      <protection/>
    </xf>
    <xf numFmtId="0" fontId="0" fillId="10" borderId="136" xfId="0" applyFont="1" applyFill="1" applyBorder="1" applyAlignment="1">
      <alignment horizontal="center"/>
    </xf>
    <xf numFmtId="0" fontId="7" fillId="7" borderId="136" xfId="19" applyFont="1" applyFill="1" applyBorder="1" applyAlignment="1">
      <alignment horizontal="center" vertical="top"/>
      <protection/>
    </xf>
    <xf numFmtId="0" fontId="0" fillId="7" borderId="136" xfId="0" applyFont="1" applyFill="1" applyBorder="1" applyAlignment="1">
      <alignment horizontal="center"/>
    </xf>
    <xf numFmtId="0" fontId="0" fillId="11" borderId="136" xfId="0" applyFont="1" applyFill="1" applyBorder="1" applyAlignment="1">
      <alignment horizontal="center"/>
    </xf>
    <xf numFmtId="0" fontId="7" fillId="11" borderId="136" xfId="19" applyFont="1" applyFill="1" applyBorder="1" applyAlignment="1">
      <alignment horizontal="center" vertical="top"/>
      <protection/>
    </xf>
    <xf numFmtId="0" fontId="0" fillId="0" borderId="102" xfId="0" applyFont="1" applyFill="1" applyBorder="1" applyAlignment="1">
      <alignment horizontal="left"/>
    </xf>
    <xf numFmtId="0" fontId="0" fillId="10" borderId="53" xfId="0" applyFont="1" applyFill="1" applyBorder="1" applyAlignment="1">
      <alignment horizontal="left"/>
    </xf>
    <xf numFmtId="0" fontId="7" fillId="7" borderId="53" xfId="19" applyFont="1" applyFill="1" applyBorder="1" applyAlignment="1">
      <alignment horizontal="left" vertical="top"/>
      <protection/>
    </xf>
    <xf numFmtId="0" fontId="0" fillId="7" borderId="53" xfId="0" applyFont="1" applyFill="1" applyBorder="1" applyAlignment="1">
      <alignment horizontal="left"/>
    </xf>
    <xf numFmtId="0" fontId="0" fillId="11" borderId="53" xfId="0" applyFont="1" applyFill="1" applyBorder="1" applyAlignment="1">
      <alignment horizontal="left"/>
    </xf>
    <xf numFmtId="0" fontId="7" fillId="11" borderId="53" xfId="19" applyFont="1" applyFill="1" applyBorder="1" applyAlignment="1">
      <alignment horizontal="left" vertical="top"/>
      <protection/>
    </xf>
    <xf numFmtId="0" fontId="0" fillId="0" borderId="137" xfId="0" applyFont="1" applyFill="1" applyBorder="1" applyAlignment="1">
      <alignment horizontal="left"/>
    </xf>
    <xf numFmtId="0" fontId="0" fillId="0" borderId="138" xfId="0" applyFont="1" applyBorder="1" applyAlignment="1">
      <alignment/>
    </xf>
    <xf numFmtId="0" fontId="6" fillId="0" borderId="78" xfId="0" applyFont="1" applyBorder="1" applyAlignment="1">
      <alignment/>
    </xf>
    <xf numFmtId="0" fontId="0" fillId="0" borderId="139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0" fontId="10" fillId="0" borderId="6" xfId="0" applyNumberFormat="1" applyFont="1" applyFill="1" applyBorder="1" applyAlignment="1">
      <alignment horizontal="center"/>
    </xf>
    <xf numFmtId="170" fontId="10" fillId="0" borderId="5" xfId="0" applyNumberFormat="1" applyFont="1" applyFill="1" applyBorder="1" applyAlignment="1">
      <alignment horizontal="center"/>
    </xf>
    <xf numFmtId="170" fontId="0" fillId="0" borderId="67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41" xfId="0" applyNumberFormat="1" applyFont="1" applyFill="1" applyBorder="1" applyAlignment="1">
      <alignment horizontal="center" wrapText="1"/>
    </xf>
    <xf numFmtId="170" fontId="6" fillId="0" borderId="142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1" fillId="9" borderId="143" xfId="0" applyNumberFormat="1" applyFont="1" applyFill="1" applyBorder="1" applyAlignment="1">
      <alignment horizontal="center" vertical="center" wrapText="1"/>
    </xf>
    <xf numFmtId="49" fontId="1" fillId="9" borderId="144" xfId="0" applyNumberFormat="1" applyFont="1" applyFill="1" applyBorder="1" applyAlignment="1">
      <alignment horizontal="center" vertical="center" wrapText="1"/>
    </xf>
    <xf numFmtId="49" fontId="1" fillId="9" borderId="91" xfId="0" applyNumberFormat="1" applyFont="1" applyFill="1" applyBorder="1" applyAlignment="1">
      <alignment horizontal="center" vertical="center" wrapText="1"/>
    </xf>
    <xf numFmtId="49" fontId="1" fillId="9" borderId="145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170" fontId="6" fillId="0" borderId="54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" fillId="9" borderId="54" xfId="0" applyNumberFormat="1" applyFont="1" applyFill="1" applyBorder="1" applyAlignment="1">
      <alignment horizontal="center" vertical="center" wrapText="1"/>
    </xf>
    <xf numFmtId="49" fontId="1" fillId="9" borderId="8" xfId="0" applyNumberFormat="1" applyFont="1" applyFill="1" applyBorder="1" applyAlignment="1">
      <alignment horizontal="center" vertical="center" wrapText="1"/>
    </xf>
    <xf numFmtId="49" fontId="1" fillId="9" borderId="55" xfId="0" applyNumberFormat="1" applyFont="1" applyFill="1" applyBorder="1" applyAlignment="1">
      <alignment horizontal="center" vertical="center" wrapText="1"/>
    </xf>
    <xf numFmtId="170" fontId="6" fillId="0" borderId="54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70" fontId="6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Percent" xfId="20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60"/>
  <sheetViews>
    <sheetView workbookViewId="0" topLeftCell="A1">
      <pane xSplit="1" topLeftCell="B1" activePane="topRight" state="frozen"/>
      <selection pane="topLeft" activeCell="A1" sqref="A1"/>
      <selection pane="topRight" activeCell="J4" sqref="J4"/>
    </sheetView>
  </sheetViews>
  <sheetFormatPr defaultColWidth="11.421875" defaultRowHeight="12.75"/>
  <cols>
    <col min="1" max="1" width="41.00390625" style="0" customWidth="1"/>
    <col min="2" max="3" width="6.8515625" style="0" customWidth="1"/>
    <col min="4" max="5" width="8.28125" style="23" customWidth="1"/>
    <col min="6" max="11" width="8.28125" style="0" customWidth="1"/>
    <col min="12" max="16" width="8.28125" style="27" customWidth="1"/>
  </cols>
  <sheetData>
    <row r="1" spans="1:14" ht="27" customHeight="1" thickBot="1">
      <c r="A1" s="338" t="s">
        <v>167</v>
      </c>
      <c r="B1" s="352" t="s">
        <v>156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36" s="8" customFormat="1" ht="18.75" customHeight="1" thickBot="1">
      <c r="A2" s="339"/>
      <c r="B2" s="75"/>
      <c r="C2" s="76"/>
      <c r="D2" s="344" t="s">
        <v>140</v>
      </c>
      <c r="E2" s="345"/>
      <c r="F2" s="346"/>
      <c r="G2" s="346"/>
      <c r="H2" s="347"/>
      <c r="I2" s="109"/>
      <c r="J2" s="348" t="s">
        <v>160</v>
      </c>
      <c r="K2" s="349"/>
      <c r="L2" s="134" t="s">
        <v>129</v>
      </c>
      <c r="M2" s="134"/>
      <c r="N2" s="342"/>
      <c r="O2" s="343" t="s">
        <v>130</v>
      </c>
      <c r="P2" s="3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s="8" customFormat="1" ht="75.75" customHeight="1" thickBot="1">
      <c r="A3" s="340"/>
      <c r="B3" s="92" t="s">
        <v>137</v>
      </c>
      <c r="C3" s="124" t="s">
        <v>145</v>
      </c>
      <c r="D3" s="149" t="s">
        <v>157</v>
      </c>
      <c r="E3" s="95" t="s">
        <v>158</v>
      </c>
      <c r="F3" s="178" t="s">
        <v>87</v>
      </c>
      <c r="G3" s="179" t="s">
        <v>115</v>
      </c>
      <c r="H3" s="180" t="s">
        <v>138</v>
      </c>
      <c r="I3" s="110" t="s">
        <v>144</v>
      </c>
      <c r="J3" s="36" t="s">
        <v>168</v>
      </c>
      <c r="K3" s="114" t="s">
        <v>169</v>
      </c>
      <c r="L3" s="101" t="s">
        <v>170</v>
      </c>
      <c r="M3" s="37" t="s">
        <v>127</v>
      </c>
      <c r="N3" s="38" t="s">
        <v>128</v>
      </c>
      <c r="O3" s="36" t="s">
        <v>133</v>
      </c>
      <c r="P3" s="38" t="s">
        <v>131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s="20" customFormat="1" ht="22.5" customHeight="1">
      <c r="A4" s="73" t="s">
        <v>163</v>
      </c>
      <c r="B4" s="74"/>
      <c r="C4" s="94"/>
      <c r="D4" s="150"/>
      <c r="E4" s="94"/>
      <c r="F4" s="181"/>
      <c r="G4" s="74"/>
      <c r="H4" s="151"/>
      <c r="I4" s="111"/>
      <c r="J4" s="138"/>
      <c r="K4" s="139"/>
      <c r="L4" s="102"/>
      <c r="M4" s="42"/>
      <c r="N4" s="43"/>
      <c r="O4" s="28"/>
      <c r="P4" s="39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</row>
    <row r="5" spans="1:136" s="14" customFormat="1" ht="12.75">
      <c r="A5" s="61" t="s">
        <v>116</v>
      </c>
      <c r="B5" s="62"/>
      <c r="C5" s="145"/>
      <c r="D5" s="122"/>
      <c r="E5" s="116">
        <v>1</v>
      </c>
      <c r="F5" s="182">
        <v>0</v>
      </c>
      <c r="G5" s="60">
        <v>0</v>
      </c>
      <c r="H5" s="118">
        <f aca="true" t="shared" si="0" ref="H5:H11">SUM(F5:G5)</f>
        <v>0</v>
      </c>
      <c r="I5" s="172"/>
      <c r="J5" s="32"/>
      <c r="K5" s="140"/>
      <c r="L5" s="103"/>
      <c r="M5" s="26"/>
      <c r="N5" s="33"/>
      <c r="O5" s="29"/>
      <c r="P5" s="3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</row>
    <row r="6" spans="1:136" s="17" customFormat="1" ht="12.75">
      <c r="A6" s="63" t="s">
        <v>123</v>
      </c>
      <c r="B6" s="60">
        <v>8.5</v>
      </c>
      <c r="C6" s="125">
        <v>8.5</v>
      </c>
      <c r="D6" s="122"/>
      <c r="E6" s="116"/>
      <c r="F6" s="117">
        <v>8</v>
      </c>
      <c r="G6" s="64">
        <v>7</v>
      </c>
      <c r="H6" s="118">
        <f t="shared" si="0"/>
        <v>15</v>
      </c>
      <c r="I6" s="173">
        <v>8.5</v>
      </c>
      <c r="J6" s="32"/>
      <c r="K6" s="140"/>
      <c r="L6" s="103"/>
      <c r="M6" s="26"/>
      <c r="N6" s="34"/>
      <c r="O6" s="30"/>
      <c r="P6" s="3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</row>
    <row r="7" spans="1:136" s="2" customFormat="1" ht="12.75">
      <c r="A7" s="63" t="s">
        <v>117</v>
      </c>
      <c r="B7" s="62"/>
      <c r="C7" s="125">
        <v>23.5</v>
      </c>
      <c r="D7" s="122"/>
      <c r="E7" s="116"/>
      <c r="F7" s="117">
        <v>10</v>
      </c>
      <c r="G7" s="64">
        <v>13</v>
      </c>
      <c r="H7" s="118">
        <f t="shared" si="0"/>
        <v>23</v>
      </c>
      <c r="I7" s="170">
        <f>C7-(C7*2.05/100)</f>
        <v>23.01825</v>
      </c>
      <c r="J7" s="32"/>
      <c r="K7" s="140"/>
      <c r="L7" s="103"/>
      <c r="M7" s="26"/>
      <c r="N7" s="33">
        <v>3</v>
      </c>
      <c r="O7" s="29">
        <v>-4</v>
      </c>
      <c r="P7" s="33">
        <v>-3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</row>
    <row r="8" spans="1:136" s="16" customFormat="1" ht="12.75">
      <c r="A8" s="65" t="s">
        <v>91</v>
      </c>
      <c r="B8" s="60">
        <v>33.1</v>
      </c>
      <c r="C8" s="125">
        <v>33.1</v>
      </c>
      <c r="D8" s="122">
        <v>1</v>
      </c>
      <c r="E8" s="116">
        <v>1</v>
      </c>
      <c r="F8" s="117">
        <v>12</v>
      </c>
      <c r="G8" s="64">
        <v>21</v>
      </c>
      <c r="H8" s="118">
        <f t="shared" si="0"/>
        <v>33</v>
      </c>
      <c r="I8" s="173">
        <v>33.1</v>
      </c>
      <c r="J8" s="32"/>
      <c r="K8" s="140"/>
      <c r="L8" s="103"/>
      <c r="M8" s="26"/>
      <c r="N8" s="33">
        <v>4</v>
      </c>
      <c r="O8" s="29"/>
      <c r="P8" s="33">
        <v>-4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s="19" customFormat="1" ht="12.75">
      <c r="A9" s="65" t="s">
        <v>89</v>
      </c>
      <c r="B9" s="60">
        <v>47.1</v>
      </c>
      <c r="C9" s="125">
        <v>47.1</v>
      </c>
      <c r="D9" s="122">
        <v>2</v>
      </c>
      <c r="E9" s="116">
        <v>3</v>
      </c>
      <c r="F9" s="117">
        <v>16</v>
      </c>
      <c r="G9" s="64">
        <v>26</v>
      </c>
      <c r="H9" s="118">
        <f t="shared" si="0"/>
        <v>42</v>
      </c>
      <c r="I9" s="173">
        <v>47.1</v>
      </c>
      <c r="J9" s="32"/>
      <c r="K9" s="140"/>
      <c r="L9" s="103"/>
      <c r="M9" s="26"/>
      <c r="N9" s="35"/>
      <c r="O9" s="31"/>
      <c r="P9" s="35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</row>
    <row r="10" spans="1:136" s="19" customFormat="1" ht="12.75">
      <c r="A10" s="66" t="s">
        <v>118</v>
      </c>
      <c r="B10" s="60">
        <v>14.1</v>
      </c>
      <c r="C10" s="125">
        <v>14.1</v>
      </c>
      <c r="D10" s="122"/>
      <c r="E10" s="116">
        <v>1</v>
      </c>
      <c r="F10" s="117">
        <v>12</v>
      </c>
      <c r="G10" s="64">
        <v>10</v>
      </c>
      <c r="H10" s="118">
        <f t="shared" si="0"/>
        <v>22</v>
      </c>
      <c r="I10" s="173">
        <v>14.1</v>
      </c>
      <c r="J10" s="32"/>
      <c r="K10" s="140"/>
      <c r="L10" s="103"/>
      <c r="M10" s="26"/>
      <c r="N10" s="35"/>
      <c r="O10" s="30"/>
      <c r="P10" s="3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</row>
    <row r="11" spans="1:136" s="16" customFormat="1" ht="13.5" thickBot="1">
      <c r="A11" s="85" t="s">
        <v>90</v>
      </c>
      <c r="B11" s="86">
        <v>51.9</v>
      </c>
      <c r="C11" s="148">
        <v>51.9</v>
      </c>
      <c r="D11" s="154">
        <v>1</v>
      </c>
      <c r="E11" s="177">
        <v>6</v>
      </c>
      <c r="F11" s="183">
        <v>0</v>
      </c>
      <c r="G11" s="184">
        <v>0</v>
      </c>
      <c r="H11" s="185">
        <f t="shared" si="0"/>
        <v>0</v>
      </c>
      <c r="I11" s="174">
        <v>51.9</v>
      </c>
      <c r="J11" s="40">
        <v>-1</v>
      </c>
      <c r="K11" s="157"/>
      <c r="L11" s="108"/>
      <c r="M11" s="41"/>
      <c r="N11" s="158"/>
      <c r="O11" s="159"/>
      <c r="P11" s="158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</row>
    <row r="12" spans="1:136" s="2" customFormat="1" ht="13.5" thickBot="1">
      <c r="A12" s="161" t="s">
        <v>162</v>
      </c>
      <c r="B12" s="162">
        <f aca="true" t="shared" si="1" ref="B12:P12">SUM(B5:B11)</f>
        <v>154.7</v>
      </c>
      <c r="C12" s="163">
        <f t="shared" si="1"/>
        <v>178.2</v>
      </c>
      <c r="D12" s="193">
        <f t="shared" si="1"/>
        <v>4</v>
      </c>
      <c r="E12" s="164">
        <f t="shared" si="1"/>
        <v>12</v>
      </c>
      <c r="F12" s="188">
        <f t="shared" si="1"/>
        <v>58</v>
      </c>
      <c r="G12" s="162">
        <f t="shared" si="1"/>
        <v>77</v>
      </c>
      <c r="H12" s="163">
        <f t="shared" si="1"/>
        <v>135</v>
      </c>
      <c r="I12" s="169">
        <f t="shared" si="1"/>
        <v>177.71825</v>
      </c>
      <c r="J12" s="166">
        <f>SUM(J5:J11)</f>
        <v>-1</v>
      </c>
      <c r="K12" s="166">
        <f>SUM(K5:K11)</f>
        <v>0</v>
      </c>
      <c r="L12" s="113">
        <f t="shared" si="1"/>
        <v>0</v>
      </c>
      <c r="M12" s="167">
        <f t="shared" si="1"/>
        <v>0</v>
      </c>
      <c r="N12" s="202">
        <f t="shared" si="1"/>
        <v>7</v>
      </c>
      <c r="O12" s="166">
        <f t="shared" si="1"/>
        <v>-4</v>
      </c>
      <c r="P12" s="165">
        <f t="shared" si="1"/>
        <v>-7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</row>
    <row r="13" spans="1:136" s="2" customFormat="1" ht="12.75">
      <c r="A13" s="206"/>
      <c r="B13" s="207"/>
      <c r="C13" s="207"/>
      <c r="D13" s="207"/>
      <c r="E13" s="207"/>
      <c r="F13" s="207"/>
      <c r="G13" s="207"/>
      <c r="H13" s="207"/>
      <c r="I13" s="208"/>
      <c r="J13" s="205"/>
      <c r="K13" s="205"/>
      <c r="L13" s="205"/>
      <c r="M13" s="205"/>
      <c r="N13" s="205"/>
      <c r="O13" s="205"/>
      <c r="P13" s="20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</row>
    <row r="14" spans="1:136" s="2" customFormat="1" ht="15" customHeight="1" thickBot="1">
      <c r="A14" s="209" t="s">
        <v>161</v>
      </c>
      <c r="B14" s="210"/>
      <c r="C14" s="210"/>
      <c r="D14" s="211"/>
      <c r="E14" s="211"/>
      <c r="F14" s="210"/>
      <c r="G14" s="210"/>
      <c r="H14" s="212"/>
      <c r="I14" s="213"/>
      <c r="J14" s="91"/>
      <c r="K14" s="91"/>
      <c r="L14" s="91"/>
      <c r="M14" s="91"/>
      <c r="N14" s="214"/>
      <c r="O14" s="214"/>
      <c r="P14" s="21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</row>
    <row r="15" spans="1:16" s="1" customFormat="1" ht="0" customHeight="1" hidden="1" thickBot="1">
      <c r="A15" s="61" t="s">
        <v>119</v>
      </c>
      <c r="B15" s="60"/>
      <c r="C15" s="125"/>
      <c r="D15" s="122"/>
      <c r="E15" s="123"/>
      <c r="F15" s="190">
        <v>0</v>
      </c>
      <c r="G15" s="60">
        <v>0</v>
      </c>
      <c r="H15" s="96">
        <f>SUM(F15:G15)</f>
        <v>0</v>
      </c>
      <c r="I15" s="173"/>
      <c r="J15" s="103"/>
      <c r="K15" s="26"/>
      <c r="L15" s="32"/>
      <c r="M15" s="26"/>
      <c r="N15" s="34"/>
      <c r="O15" s="199"/>
      <c r="P15" s="34"/>
    </row>
    <row r="16" spans="1:16" s="1" customFormat="1" ht="0" customHeight="1" hidden="1" thickBot="1">
      <c r="A16" s="61" t="s">
        <v>94</v>
      </c>
      <c r="B16" s="60">
        <v>5</v>
      </c>
      <c r="C16" s="125">
        <v>5</v>
      </c>
      <c r="D16" s="122"/>
      <c r="E16" s="123"/>
      <c r="F16" s="190">
        <v>5</v>
      </c>
      <c r="G16" s="60"/>
      <c r="H16" s="96">
        <v>5</v>
      </c>
      <c r="I16" s="170">
        <f>C16-(C16*2.05/100)</f>
        <v>4.8975</v>
      </c>
      <c r="J16" s="103"/>
      <c r="K16" s="26"/>
      <c r="L16" s="32"/>
      <c r="M16" s="26"/>
      <c r="N16" s="34"/>
      <c r="O16" s="199"/>
      <c r="P16" s="34"/>
    </row>
    <row r="17" spans="1:16" s="1" customFormat="1" ht="0" customHeight="1" hidden="1" thickBot="1">
      <c r="A17" s="61" t="s">
        <v>120</v>
      </c>
      <c r="B17" s="60">
        <v>4.7</v>
      </c>
      <c r="C17" s="125">
        <v>4.7</v>
      </c>
      <c r="D17" s="122"/>
      <c r="E17" s="123"/>
      <c r="F17" s="190">
        <v>2</v>
      </c>
      <c r="G17" s="60"/>
      <c r="H17" s="96">
        <f>SUM(F17:G17)</f>
        <v>2</v>
      </c>
      <c r="I17" s="170">
        <f>C17-(C17*2.05/100)</f>
        <v>4.60365</v>
      </c>
      <c r="J17" s="103"/>
      <c r="K17" s="26"/>
      <c r="L17" s="32"/>
      <c r="M17" s="26"/>
      <c r="N17" s="34"/>
      <c r="O17" s="199"/>
      <c r="P17" s="34"/>
    </row>
    <row r="18" spans="1:16" s="1" customFormat="1" ht="0" customHeight="1" hidden="1" thickBot="1">
      <c r="A18" s="59"/>
      <c r="B18" s="60"/>
      <c r="C18" s="125"/>
      <c r="D18" s="122"/>
      <c r="E18" s="123"/>
      <c r="F18" s="190"/>
      <c r="G18" s="60"/>
      <c r="H18" s="96"/>
      <c r="I18" s="173"/>
      <c r="J18" s="103"/>
      <c r="K18" s="26"/>
      <c r="L18" s="32"/>
      <c r="M18" s="26"/>
      <c r="N18" s="34"/>
      <c r="O18" s="199"/>
      <c r="P18" s="34"/>
    </row>
    <row r="19" spans="1:16" s="1" customFormat="1" ht="0" customHeight="1" hidden="1" thickBot="1">
      <c r="A19" s="63" t="s">
        <v>105</v>
      </c>
      <c r="B19" s="60">
        <v>9.2</v>
      </c>
      <c r="C19" s="125">
        <v>9.2</v>
      </c>
      <c r="D19" s="122"/>
      <c r="E19" s="123"/>
      <c r="F19" s="190">
        <v>8</v>
      </c>
      <c r="G19" s="60">
        <v>1</v>
      </c>
      <c r="H19" s="96">
        <f>SUM(F19:G19)</f>
        <v>9</v>
      </c>
      <c r="I19" s="170">
        <f>C19-(C19*2.05/100)</f>
        <v>9.0114</v>
      </c>
      <c r="J19" s="103"/>
      <c r="K19" s="26"/>
      <c r="L19" s="32"/>
      <c r="M19" s="26"/>
      <c r="N19" s="34">
        <v>1</v>
      </c>
      <c r="O19" s="199"/>
      <c r="P19" s="34">
        <v>-1</v>
      </c>
    </row>
    <row r="20" spans="1:16" s="1" customFormat="1" ht="0" customHeight="1" hidden="1" thickBot="1">
      <c r="A20" s="63" t="s">
        <v>104</v>
      </c>
      <c r="B20" s="60">
        <v>11.4</v>
      </c>
      <c r="C20" s="125">
        <v>11.4</v>
      </c>
      <c r="D20" s="122"/>
      <c r="E20" s="123"/>
      <c r="F20" s="190">
        <v>3.5</v>
      </c>
      <c r="G20" s="60">
        <v>7.5</v>
      </c>
      <c r="H20" s="96">
        <f>SUM(F20:G20)</f>
        <v>11</v>
      </c>
      <c r="I20" s="170">
        <f>C20-(C20*2.05/100)</f>
        <v>11.1663</v>
      </c>
      <c r="J20" s="104"/>
      <c r="K20" s="26"/>
      <c r="L20" s="141">
        <v>-0.5</v>
      </c>
      <c r="M20" s="26"/>
      <c r="N20" s="34"/>
      <c r="O20" s="104">
        <v>0.5</v>
      </c>
      <c r="P20" s="34"/>
    </row>
    <row r="21" spans="1:16" s="1" customFormat="1" ht="0" customHeight="1" hidden="1" thickBot="1">
      <c r="A21" s="59"/>
      <c r="B21" s="60"/>
      <c r="C21" s="125"/>
      <c r="D21" s="122"/>
      <c r="E21" s="123"/>
      <c r="F21" s="190"/>
      <c r="G21" s="60"/>
      <c r="H21" s="97"/>
      <c r="I21" s="173"/>
      <c r="J21" s="103"/>
      <c r="K21" s="26"/>
      <c r="L21" s="32"/>
      <c r="M21" s="26"/>
      <c r="N21" s="34"/>
      <c r="O21" s="199"/>
      <c r="P21" s="34"/>
    </row>
    <row r="22" spans="1:16" s="1" customFormat="1" ht="0" customHeight="1" hidden="1" thickBot="1">
      <c r="A22" s="65" t="s">
        <v>107</v>
      </c>
      <c r="B22" s="60">
        <v>6.6</v>
      </c>
      <c r="C22" s="125">
        <v>6.6</v>
      </c>
      <c r="D22" s="122"/>
      <c r="E22" s="123"/>
      <c r="F22" s="190">
        <v>10</v>
      </c>
      <c r="G22" s="60">
        <v>10</v>
      </c>
      <c r="H22" s="97">
        <f>SUM(F22:G22)</f>
        <v>20</v>
      </c>
      <c r="I22" s="170">
        <f>C22-(C22*2.05/100)</f>
        <v>6.4647</v>
      </c>
      <c r="J22" s="103"/>
      <c r="K22" s="26"/>
      <c r="L22" s="32"/>
      <c r="M22" s="26">
        <v>-1</v>
      </c>
      <c r="N22" s="34">
        <v>1</v>
      </c>
      <c r="O22" s="199"/>
      <c r="P22" s="34">
        <v>-1</v>
      </c>
    </row>
    <row r="23" spans="1:16" s="1" customFormat="1" ht="0" customHeight="1" hidden="1" thickBot="1">
      <c r="A23" s="59"/>
      <c r="B23" s="60"/>
      <c r="C23" s="125"/>
      <c r="D23" s="122"/>
      <c r="E23" s="123"/>
      <c r="F23" s="190"/>
      <c r="G23" s="60"/>
      <c r="H23" s="97"/>
      <c r="I23" s="173"/>
      <c r="J23" s="103"/>
      <c r="K23" s="26"/>
      <c r="L23" s="32"/>
      <c r="M23" s="26"/>
      <c r="N23" s="34"/>
      <c r="O23" s="199"/>
      <c r="P23" s="34"/>
    </row>
    <row r="24" spans="1:16" s="1" customFormat="1" ht="0" customHeight="1" hidden="1" thickBot="1">
      <c r="A24" s="65" t="s">
        <v>103</v>
      </c>
      <c r="B24" s="60">
        <v>26.7</v>
      </c>
      <c r="C24" s="125">
        <v>26.7</v>
      </c>
      <c r="D24" s="122"/>
      <c r="E24" s="123"/>
      <c r="F24" s="190">
        <v>11</v>
      </c>
      <c r="G24" s="60">
        <v>14</v>
      </c>
      <c r="H24" s="96">
        <f>SUM(F24:G24)</f>
        <v>25</v>
      </c>
      <c r="I24" s="170">
        <f>C24-(C24*2.05/100)</f>
        <v>26.152649999999998</v>
      </c>
      <c r="J24" s="103"/>
      <c r="K24" s="26"/>
      <c r="L24" s="32">
        <v>1</v>
      </c>
      <c r="M24" s="26"/>
      <c r="N24" s="34">
        <v>1</v>
      </c>
      <c r="O24" s="199">
        <v>-2</v>
      </c>
      <c r="P24" s="34">
        <v>-1</v>
      </c>
    </row>
    <row r="25" spans="1:16" s="1" customFormat="1" ht="0" customHeight="1" hidden="1" thickBot="1">
      <c r="A25" s="65" t="s">
        <v>95</v>
      </c>
      <c r="B25" s="60">
        <v>27.6</v>
      </c>
      <c r="C25" s="125">
        <v>27.6</v>
      </c>
      <c r="D25" s="122"/>
      <c r="E25" s="123"/>
      <c r="F25" s="190">
        <v>14</v>
      </c>
      <c r="G25" s="60">
        <v>9</v>
      </c>
      <c r="H25" s="96">
        <f>SUM(F25:G25)</f>
        <v>23</v>
      </c>
      <c r="I25" s="170">
        <f>C25-(C25*2.05/100)</f>
        <v>27.034200000000002</v>
      </c>
      <c r="J25" s="103"/>
      <c r="K25" s="26"/>
      <c r="L25" s="32"/>
      <c r="M25" s="26"/>
      <c r="N25" s="34">
        <v>1</v>
      </c>
      <c r="O25" s="199">
        <v>-2</v>
      </c>
      <c r="P25" s="34">
        <v>-1</v>
      </c>
    </row>
    <row r="26" spans="1:16" s="1" customFormat="1" ht="0" customHeight="1" hidden="1" thickBot="1">
      <c r="A26" s="65" t="s">
        <v>96</v>
      </c>
      <c r="B26" s="60">
        <v>4.7</v>
      </c>
      <c r="C26" s="125">
        <v>4.7</v>
      </c>
      <c r="D26" s="122"/>
      <c r="E26" s="123"/>
      <c r="F26" s="190">
        <v>8</v>
      </c>
      <c r="G26" s="60">
        <v>8</v>
      </c>
      <c r="H26" s="96">
        <f>SUM(F26:G26)</f>
        <v>16</v>
      </c>
      <c r="I26" s="170">
        <f>C26-(C26*2.05/100)</f>
        <v>4.60365</v>
      </c>
      <c r="J26" s="103"/>
      <c r="K26" s="26"/>
      <c r="L26" s="32"/>
      <c r="M26" s="26"/>
      <c r="N26" s="34"/>
      <c r="O26" s="199"/>
      <c r="P26" s="34"/>
    </row>
    <row r="27" spans="1:16" s="7" customFormat="1" ht="0" customHeight="1" hidden="1" thickBot="1">
      <c r="A27" s="59"/>
      <c r="B27" s="60"/>
      <c r="C27" s="125"/>
      <c r="D27" s="122"/>
      <c r="E27" s="123"/>
      <c r="F27" s="190"/>
      <c r="G27" s="60"/>
      <c r="H27" s="96"/>
      <c r="I27" s="173"/>
      <c r="J27" s="103"/>
      <c r="K27" s="26"/>
      <c r="L27" s="32"/>
      <c r="M27" s="26"/>
      <c r="N27" s="34"/>
      <c r="O27" s="199"/>
      <c r="P27" s="34"/>
    </row>
    <row r="28" spans="1:16" s="1" customFormat="1" ht="0" customHeight="1" hidden="1" thickBot="1">
      <c r="A28" s="65" t="s">
        <v>97</v>
      </c>
      <c r="B28" s="60">
        <v>8.7</v>
      </c>
      <c r="C28" s="125">
        <v>8.7</v>
      </c>
      <c r="D28" s="122"/>
      <c r="E28" s="123"/>
      <c r="F28" s="190">
        <v>7.5</v>
      </c>
      <c r="G28" s="60">
        <v>1</v>
      </c>
      <c r="H28" s="96">
        <f>SUM(F28:G28)</f>
        <v>8.5</v>
      </c>
      <c r="I28" s="170">
        <f>C28-(C28*2.05/100)</f>
        <v>8.52165</v>
      </c>
      <c r="J28" s="104"/>
      <c r="K28" s="26"/>
      <c r="L28" s="141">
        <v>-0.5</v>
      </c>
      <c r="M28" s="26"/>
      <c r="N28" s="34"/>
      <c r="O28" s="199"/>
      <c r="P28" s="34"/>
    </row>
    <row r="29" spans="1:16" s="1" customFormat="1" ht="0" customHeight="1" hidden="1" thickBot="1">
      <c r="A29" s="59"/>
      <c r="B29" s="60"/>
      <c r="C29" s="125"/>
      <c r="D29" s="122"/>
      <c r="E29" s="123"/>
      <c r="F29" s="190"/>
      <c r="G29" s="60"/>
      <c r="H29" s="96"/>
      <c r="I29" s="173"/>
      <c r="J29" s="103"/>
      <c r="K29" s="26"/>
      <c r="L29" s="32"/>
      <c r="M29" s="26"/>
      <c r="N29" s="34"/>
      <c r="O29" s="199"/>
      <c r="P29" s="34"/>
    </row>
    <row r="30" spans="1:16" s="1" customFormat="1" ht="0" customHeight="1" hidden="1" thickBot="1">
      <c r="A30" s="65" t="s">
        <v>98</v>
      </c>
      <c r="B30" s="60">
        <v>1.4</v>
      </c>
      <c r="C30" s="125">
        <v>1.4</v>
      </c>
      <c r="D30" s="122"/>
      <c r="E30" s="123"/>
      <c r="F30" s="190">
        <v>2</v>
      </c>
      <c r="G30" s="60">
        <v>0</v>
      </c>
      <c r="H30" s="96">
        <f>SUM(F30:G30)</f>
        <v>2</v>
      </c>
      <c r="I30" s="170">
        <f>C30-(C30*2.05/100)</f>
        <v>1.3713</v>
      </c>
      <c r="J30" s="103"/>
      <c r="K30" s="26"/>
      <c r="L30" s="32"/>
      <c r="M30" s="26"/>
      <c r="N30" s="34"/>
      <c r="O30" s="199"/>
      <c r="P30" s="34"/>
    </row>
    <row r="31" spans="1:16" s="1" customFormat="1" ht="0" customHeight="1" hidden="1" thickBot="1">
      <c r="A31" s="59"/>
      <c r="B31" s="60"/>
      <c r="C31" s="125"/>
      <c r="D31" s="122"/>
      <c r="E31" s="123"/>
      <c r="F31" s="190"/>
      <c r="G31" s="60"/>
      <c r="H31" s="97"/>
      <c r="I31" s="173"/>
      <c r="J31" s="103"/>
      <c r="K31" s="26"/>
      <c r="L31" s="32"/>
      <c r="M31" s="26"/>
      <c r="N31" s="34"/>
      <c r="O31" s="199"/>
      <c r="P31" s="34"/>
    </row>
    <row r="32" spans="1:16" s="1" customFormat="1" ht="0" customHeight="1" hidden="1" thickBot="1">
      <c r="A32" s="65" t="s">
        <v>93</v>
      </c>
      <c r="B32" s="60">
        <v>12.3</v>
      </c>
      <c r="C32" s="125">
        <v>12.3</v>
      </c>
      <c r="D32" s="122"/>
      <c r="E32" s="123"/>
      <c r="F32" s="190">
        <v>4.5</v>
      </c>
      <c r="G32" s="60">
        <v>6</v>
      </c>
      <c r="H32" s="98">
        <f>SUM(F32:G32)</f>
        <v>10.5</v>
      </c>
      <c r="I32" s="170">
        <f>C32-(C32*2.05/100)</f>
        <v>12.04785</v>
      </c>
      <c r="J32" s="104"/>
      <c r="K32" s="26"/>
      <c r="L32" s="141">
        <v>0.5</v>
      </c>
      <c r="M32" s="26"/>
      <c r="N32" s="34"/>
      <c r="O32" s="199"/>
      <c r="P32" s="34"/>
    </row>
    <row r="33" spans="1:16" s="1" customFormat="1" ht="0" customHeight="1" hidden="1" thickBot="1">
      <c r="A33" s="65" t="s">
        <v>99</v>
      </c>
      <c r="B33" s="60">
        <v>16.3</v>
      </c>
      <c r="C33" s="125">
        <v>16.3</v>
      </c>
      <c r="D33" s="122"/>
      <c r="E33" s="123"/>
      <c r="F33" s="190">
        <v>9</v>
      </c>
      <c r="G33" s="60">
        <v>7</v>
      </c>
      <c r="H33" s="98">
        <f>SUM(F33:G33)</f>
        <v>16</v>
      </c>
      <c r="I33" s="170">
        <f>C33-(C33*2.05/100)</f>
        <v>15.965850000000001</v>
      </c>
      <c r="J33" s="103"/>
      <c r="K33" s="26"/>
      <c r="L33" s="32"/>
      <c r="M33" s="26"/>
      <c r="N33" s="34"/>
      <c r="O33" s="199"/>
      <c r="P33" s="34"/>
    </row>
    <row r="34" spans="1:16" s="1" customFormat="1" ht="0" customHeight="1" hidden="1" thickBot="1">
      <c r="A34" s="65" t="s">
        <v>100</v>
      </c>
      <c r="B34" s="62">
        <v>0</v>
      </c>
      <c r="C34" s="145">
        <v>0</v>
      </c>
      <c r="D34" s="122"/>
      <c r="E34" s="123"/>
      <c r="F34" s="190">
        <v>2.5</v>
      </c>
      <c r="G34" s="60">
        <v>1.5</v>
      </c>
      <c r="H34" s="98">
        <f>SUM(F34:G34)</f>
        <v>4</v>
      </c>
      <c r="I34" s="170">
        <f>C34-(C34*2.05/100)</f>
        <v>0</v>
      </c>
      <c r="J34" s="104"/>
      <c r="K34" s="26"/>
      <c r="L34" s="141">
        <v>-0.5</v>
      </c>
      <c r="M34" s="26"/>
      <c r="N34" s="34"/>
      <c r="O34" s="104">
        <v>-0.5</v>
      </c>
      <c r="P34" s="34"/>
    </row>
    <row r="35" spans="1:16" s="1" customFormat="1" ht="0" customHeight="1" hidden="1" thickBot="1">
      <c r="A35" s="65" t="s">
        <v>101</v>
      </c>
      <c r="B35" s="60">
        <v>15.3</v>
      </c>
      <c r="C35" s="125">
        <v>15.3</v>
      </c>
      <c r="D35" s="122"/>
      <c r="E35" s="123"/>
      <c r="F35" s="190">
        <v>9</v>
      </c>
      <c r="G35" s="60">
        <v>6</v>
      </c>
      <c r="H35" s="98">
        <f>SUM(F35:G35)</f>
        <v>15</v>
      </c>
      <c r="I35" s="170">
        <f>C35-(C35*2.05/100)</f>
        <v>14.986350000000002</v>
      </c>
      <c r="J35" s="103"/>
      <c r="K35" s="26"/>
      <c r="L35" s="32"/>
      <c r="M35" s="26"/>
      <c r="N35" s="34"/>
      <c r="O35" s="199">
        <v>-1</v>
      </c>
      <c r="P35" s="34"/>
    </row>
    <row r="36" spans="1:16" s="1" customFormat="1" ht="0" customHeight="1" hidden="1" thickBot="1">
      <c r="A36" s="65" t="s">
        <v>121</v>
      </c>
      <c r="B36" s="60"/>
      <c r="C36" s="125"/>
      <c r="D36" s="122"/>
      <c r="E36" s="123"/>
      <c r="F36" s="190"/>
      <c r="G36" s="60"/>
      <c r="H36" s="97"/>
      <c r="I36" s="173"/>
      <c r="J36" s="103"/>
      <c r="K36" s="26"/>
      <c r="L36" s="32"/>
      <c r="M36" s="26"/>
      <c r="N36" s="34"/>
      <c r="O36" s="199"/>
      <c r="P36" s="34"/>
    </row>
    <row r="37" spans="1:16" s="1" customFormat="1" ht="0" customHeight="1" hidden="1" thickBot="1">
      <c r="A37" s="59"/>
      <c r="B37" s="60"/>
      <c r="C37" s="125"/>
      <c r="D37" s="122"/>
      <c r="E37" s="123"/>
      <c r="F37" s="190"/>
      <c r="G37" s="60"/>
      <c r="H37" s="97"/>
      <c r="I37" s="173"/>
      <c r="J37" s="103"/>
      <c r="K37" s="26"/>
      <c r="L37" s="32"/>
      <c r="M37" s="26"/>
      <c r="N37" s="34"/>
      <c r="O37" s="199"/>
      <c r="P37" s="34"/>
    </row>
    <row r="38" spans="1:16" s="1" customFormat="1" ht="0" customHeight="1" hidden="1" thickBot="1">
      <c r="A38" s="66" t="s">
        <v>102</v>
      </c>
      <c r="B38" s="60">
        <v>0.9</v>
      </c>
      <c r="C38" s="125">
        <v>0.9</v>
      </c>
      <c r="D38" s="122"/>
      <c r="E38" s="123"/>
      <c r="F38" s="190">
        <v>1</v>
      </c>
      <c r="G38" s="60"/>
      <c r="H38" s="96">
        <f>SUM(F38:G38)</f>
        <v>1</v>
      </c>
      <c r="I38" s="170">
        <f>C38-(C38*2.05/100)</f>
        <v>0.8815500000000001</v>
      </c>
      <c r="J38" s="103"/>
      <c r="K38" s="26"/>
      <c r="L38" s="32"/>
      <c r="M38" s="26"/>
      <c r="N38" s="34"/>
      <c r="O38" s="199"/>
      <c r="P38" s="34"/>
    </row>
    <row r="39" spans="1:16" s="1" customFormat="1" ht="0" customHeight="1" hidden="1" thickBot="1">
      <c r="A39" s="66" t="s">
        <v>106</v>
      </c>
      <c r="B39" s="60">
        <v>1.9</v>
      </c>
      <c r="C39" s="125">
        <v>1.9</v>
      </c>
      <c r="D39" s="122"/>
      <c r="E39" s="123"/>
      <c r="F39" s="190">
        <v>2</v>
      </c>
      <c r="G39" s="60"/>
      <c r="H39" s="96">
        <f>SUM(F39:G39)</f>
        <v>2</v>
      </c>
      <c r="I39" s="170">
        <f>C39-(C39*2.05/100)</f>
        <v>1.8610499999999999</v>
      </c>
      <c r="J39" s="103"/>
      <c r="K39" s="26"/>
      <c r="L39" s="32"/>
      <c r="M39" s="26"/>
      <c r="N39" s="34"/>
      <c r="O39" s="199"/>
      <c r="P39" s="34"/>
    </row>
    <row r="40" spans="1:16" s="1" customFormat="1" ht="0" customHeight="1" hidden="1" thickBot="1">
      <c r="A40" s="66" t="s">
        <v>92</v>
      </c>
      <c r="B40" s="60">
        <v>11</v>
      </c>
      <c r="C40" s="125">
        <v>11</v>
      </c>
      <c r="D40" s="122"/>
      <c r="E40" s="123"/>
      <c r="F40" s="190">
        <v>8</v>
      </c>
      <c r="G40" s="60">
        <v>1</v>
      </c>
      <c r="H40" s="96">
        <f>SUM(F40:G40)</f>
        <v>9</v>
      </c>
      <c r="I40" s="170">
        <f>C40-(C40*2.05/100)</f>
        <v>10.7745</v>
      </c>
      <c r="J40" s="105"/>
      <c r="K40" s="77"/>
      <c r="L40" s="142">
        <v>-1</v>
      </c>
      <c r="M40" s="77"/>
      <c r="N40" s="78"/>
      <c r="O40" s="200"/>
      <c r="P40" s="78"/>
    </row>
    <row r="41" spans="1:16" s="1" customFormat="1" ht="0" customHeight="1" hidden="1" thickBot="1">
      <c r="A41" s="66" t="s">
        <v>122</v>
      </c>
      <c r="B41" s="60"/>
      <c r="C41" s="125">
        <v>3</v>
      </c>
      <c r="D41" s="122"/>
      <c r="E41" s="123"/>
      <c r="F41" s="190">
        <v>1</v>
      </c>
      <c r="G41" s="60">
        <v>1</v>
      </c>
      <c r="H41" s="96">
        <f>SUM(F41:G41)</f>
        <v>2</v>
      </c>
      <c r="I41" s="170">
        <f>C41-(C41*2.05/100)</f>
        <v>2.9385</v>
      </c>
      <c r="J41" s="106"/>
      <c r="K41" s="79"/>
      <c r="L41" s="143"/>
      <c r="M41" s="79"/>
      <c r="N41" s="80">
        <v>1</v>
      </c>
      <c r="O41" s="201"/>
      <c r="P41" s="80">
        <v>-1</v>
      </c>
    </row>
    <row r="42" spans="1:16" s="1" customFormat="1" ht="0" customHeight="1" hidden="1" thickBot="1">
      <c r="A42" s="67" t="s">
        <v>135</v>
      </c>
      <c r="B42" s="60">
        <v>6.7</v>
      </c>
      <c r="C42" s="125">
        <v>6.7</v>
      </c>
      <c r="D42" s="122"/>
      <c r="E42" s="123"/>
      <c r="F42" s="190"/>
      <c r="G42" s="60"/>
      <c r="H42" s="96"/>
      <c r="I42" s="170">
        <f>C42-(C42*2.05/100)</f>
        <v>6.5626500000000005</v>
      </c>
      <c r="J42" s="106"/>
      <c r="K42" s="79"/>
      <c r="L42" s="143"/>
      <c r="M42" s="79"/>
      <c r="N42" s="80"/>
      <c r="O42" s="201"/>
      <c r="P42" s="80"/>
    </row>
    <row r="43" spans="1:16" s="1" customFormat="1" ht="0" customHeight="1" hidden="1" thickBot="1">
      <c r="A43" s="68" t="s">
        <v>111</v>
      </c>
      <c r="B43" s="69"/>
      <c r="C43" s="146"/>
      <c r="D43" s="152"/>
      <c r="E43" s="123"/>
      <c r="F43" s="191">
        <v>2</v>
      </c>
      <c r="G43" s="87">
        <v>-4</v>
      </c>
      <c r="H43" s="99">
        <f>SUM(F43:G43)</f>
        <v>-2</v>
      </c>
      <c r="I43" s="175"/>
      <c r="J43" s="107"/>
      <c r="K43" s="83"/>
      <c r="L43" s="81">
        <v>-2</v>
      </c>
      <c r="M43" s="82"/>
      <c r="N43" s="84"/>
      <c r="O43" s="107">
        <v>4</v>
      </c>
      <c r="P43" s="84"/>
    </row>
    <row r="44" spans="1:16" s="1" customFormat="1" ht="0" customHeight="1" hidden="1" thickBot="1">
      <c r="A44" s="67" t="s">
        <v>136</v>
      </c>
      <c r="B44" s="60"/>
      <c r="C44" s="125">
        <v>3</v>
      </c>
      <c r="D44" s="122"/>
      <c r="E44" s="123"/>
      <c r="F44" s="190"/>
      <c r="G44" s="60"/>
      <c r="H44" s="96"/>
      <c r="I44" s="170">
        <f>C44-(C44*2.05/100)</f>
        <v>2.9385</v>
      </c>
      <c r="J44" s="106"/>
      <c r="K44" s="79"/>
      <c r="L44" s="143"/>
      <c r="M44" s="79"/>
      <c r="N44" s="80"/>
      <c r="O44" s="201"/>
      <c r="P44" s="80"/>
    </row>
    <row r="45" spans="1:16" s="1" customFormat="1" ht="0" customHeight="1" hidden="1" thickBot="1">
      <c r="A45" s="70" t="s">
        <v>109</v>
      </c>
      <c r="B45" s="71"/>
      <c r="C45" s="147"/>
      <c r="D45" s="153"/>
      <c r="E45" s="194"/>
      <c r="F45" s="192"/>
      <c r="G45" s="72">
        <v>6</v>
      </c>
      <c r="H45" s="100">
        <f>SUM(F45:G45)</f>
        <v>6</v>
      </c>
      <c r="I45" s="176"/>
      <c r="J45" s="108"/>
      <c r="K45" s="89"/>
      <c r="L45" s="40"/>
      <c r="M45" s="88"/>
      <c r="N45" s="90"/>
      <c r="O45" s="108">
        <v>-6</v>
      </c>
      <c r="P45" s="90"/>
    </row>
    <row r="46" spans="1:16" s="1" customFormat="1" ht="15" customHeight="1" thickBot="1">
      <c r="A46" s="161" t="s">
        <v>164</v>
      </c>
      <c r="B46" s="162">
        <f>SUM(B15:B45)</f>
        <v>170.4</v>
      </c>
      <c r="C46" s="163">
        <f aca="true" t="shared" si="2" ref="C46:P46">SUM(C15:C45)</f>
        <v>176.4</v>
      </c>
      <c r="D46" s="193">
        <v>9</v>
      </c>
      <c r="E46" s="164">
        <v>43</v>
      </c>
      <c r="F46" s="188">
        <f t="shared" si="2"/>
        <v>110</v>
      </c>
      <c r="G46" s="162">
        <f t="shared" si="2"/>
        <v>75</v>
      </c>
      <c r="H46" s="163">
        <f t="shared" si="2"/>
        <v>185</v>
      </c>
      <c r="I46" s="169">
        <f t="shared" si="2"/>
        <v>172.78379999999999</v>
      </c>
      <c r="J46" s="168">
        <v>-1</v>
      </c>
      <c r="K46" s="197">
        <v>1</v>
      </c>
      <c r="L46" s="204">
        <f t="shared" si="2"/>
        <v>-3</v>
      </c>
      <c r="M46" s="167">
        <f t="shared" si="2"/>
        <v>-1</v>
      </c>
      <c r="N46" s="165">
        <f t="shared" si="2"/>
        <v>5</v>
      </c>
      <c r="O46" s="168">
        <f t="shared" si="2"/>
        <v>-7</v>
      </c>
      <c r="P46" s="167">
        <f t="shared" si="2"/>
        <v>-5</v>
      </c>
    </row>
    <row r="47" spans="1:16" s="1" customFormat="1" ht="15" customHeight="1" thickBot="1">
      <c r="A47" s="206"/>
      <c r="B47" s="207"/>
      <c r="C47" s="207"/>
      <c r="D47" s="207"/>
      <c r="E47" s="207"/>
      <c r="F47" s="207"/>
      <c r="G47" s="207"/>
      <c r="H47" s="207"/>
      <c r="I47" s="208"/>
      <c r="J47" s="205"/>
      <c r="K47" s="205"/>
      <c r="L47" s="205"/>
      <c r="M47" s="205"/>
      <c r="N47" s="205"/>
      <c r="O47" s="205"/>
      <c r="P47" s="205"/>
    </row>
    <row r="48" spans="1:16" s="1" customFormat="1" ht="15" customHeight="1" thickBot="1">
      <c r="A48" s="220" t="s">
        <v>165</v>
      </c>
      <c r="B48" s="221">
        <f>B12+B46</f>
        <v>325.1</v>
      </c>
      <c r="C48" s="222">
        <f aca="true" t="shared" si="3" ref="C48:P48">C12+C46</f>
        <v>354.6</v>
      </c>
      <c r="D48" s="223">
        <f t="shared" si="3"/>
        <v>13</v>
      </c>
      <c r="E48" s="224">
        <f t="shared" si="3"/>
        <v>55</v>
      </c>
      <c r="F48" s="225">
        <f t="shared" si="3"/>
        <v>168</v>
      </c>
      <c r="G48" s="221">
        <f t="shared" si="3"/>
        <v>152</v>
      </c>
      <c r="H48" s="222">
        <f t="shared" si="3"/>
        <v>320</v>
      </c>
      <c r="I48" s="169">
        <f t="shared" si="3"/>
        <v>350.50205</v>
      </c>
      <c r="J48" s="226">
        <f t="shared" si="3"/>
        <v>-2</v>
      </c>
      <c r="K48" s="227">
        <f t="shared" si="3"/>
        <v>1</v>
      </c>
      <c r="L48" s="228">
        <f t="shared" si="3"/>
        <v>-3</v>
      </c>
      <c r="M48" s="229">
        <f t="shared" si="3"/>
        <v>-1</v>
      </c>
      <c r="N48" s="230">
        <f t="shared" si="3"/>
        <v>12</v>
      </c>
      <c r="O48" s="166">
        <f t="shared" si="3"/>
        <v>-11</v>
      </c>
      <c r="P48" s="165">
        <f t="shared" si="3"/>
        <v>-12</v>
      </c>
    </row>
    <row r="49" spans="1:16" s="1" customFormat="1" ht="15" customHeight="1" thickBot="1">
      <c r="A49" s="215"/>
      <c r="B49" s="216"/>
      <c r="C49" s="216"/>
      <c r="D49" s="216"/>
      <c r="E49" s="216"/>
      <c r="F49" s="216"/>
      <c r="G49" s="216"/>
      <c r="H49" s="216"/>
      <c r="I49" s="217"/>
      <c r="J49" s="218"/>
      <c r="K49" s="218"/>
      <c r="L49" s="218"/>
      <c r="M49" s="218"/>
      <c r="N49" s="218"/>
      <c r="O49" s="218"/>
      <c r="P49" s="219"/>
    </row>
    <row r="50" spans="1:136" s="14" customFormat="1" ht="12.75">
      <c r="A50" s="231" t="s">
        <v>86</v>
      </c>
      <c r="B50" s="186">
        <v>0.8</v>
      </c>
      <c r="C50" s="232">
        <v>0.8</v>
      </c>
      <c r="D50" s="233">
        <v>1</v>
      </c>
      <c r="E50" s="234">
        <v>6</v>
      </c>
      <c r="F50" s="189">
        <v>1</v>
      </c>
      <c r="G50" s="186">
        <v>0</v>
      </c>
      <c r="H50" s="195">
        <f>SUM(F50:G50)</f>
        <v>1</v>
      </c>
      <c r="I50" s="235">
        <f>H50-(H50*2.05/100)</f>
        <v>0.9795</v>
      </c>
      <c r="J50" s="196"/>
      <c r="K50" s="236"/>
      <c r="L50" s="203"/>
      <c r="M50" s="236"/>
      <c r="N50" s="187"/>
      <c r="O50" s="198"/>
      <c r="P50" s="187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</row>
    <row r="51" spans="1:136" s="2" customFormat="1" ht="13.5" thickBot="1">
      <c r="A51" s="249" t="s">
        <v>108</v>
      </c>
      <c r="B51" s="251">
        <v>14.1</v>
      </c>
      <c r="C51" s="252">
        <v>14.1</v>
      </c>
      <c r="D51" s="253"/>
      <c r="E51" s="254">
        <v>2</v>
      </c>
      <c r="F51" s="255">
        <v>6</v>
      </c>
      <c r="G51" s="251">
        <v>3</v>
      </c>
      <c r="H51" s="256">
        <f>SUM(F51:G51)</f>
        <v>9</v>
      </c>
      <c r="I51" s="257">
        <f>H51-(H51*2.05/100)</f>
        <v>8.8155</v>
      </c>
      <c r="J51" s="237"/>
      <c r="K51" s="258"/>
      <c r="L51" s="259"/>
      <c r="M51" s="258"/>
      <c r="N51" s="260"/>
      <c r="O51" s="261"/>
      <c r="P51" s="26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</row>
    <row r="52" spans="1:136" s="2" customFormat="1" ht="13.5" thickBot="1">
      <c r="A52" s="262"/>
      <c r="B52" s="263"/>
      <c r="C52" s="263"/>
      <c r="D52" s="264"/>
      <c r="E52" s="264"/>
      <c r="F52" s="263"/>
      <c r="G52" s="263"/>
      <c r="H52" s="265"/>
      <c r="I52" s="266"/>
      <c r="J52" s="160"/>
      <c r="K52" s="160"/>
      <c r="L52" s="160"/>
      <c r="M52" s="160"/>
      <c r="N52" s="267"/>
      <c r="O52" s="267"/>
      <c r="P52" s="267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</row>
    <row r="53" spans="1:16" s="7" customFormat="1" ht="14.25" customHeight="1" thickBot="1">
      <c r="A53" s="238" t="s">
        <v>139</v>
      </c>
      <c r="B53" s="239">
        <f aca="true" t="shared" si="4" ref="B53:P53">SUM(B48:B51)</f>
        <v>340.00000000000006</v>
      </c>
      <c r="C53" s="240">
        <f t="shared" si="4"/>
        <v>369.50000000000006</v>
      </c>
      <c r="D53" s="241">
        <f t="shared" si="4"/>
        <v>14</v>
      </c>
      <c r="E53" s="242">
        <f t="shared" si="4"/>
        <v>63</v>
      </c>
      <c r="F53" s="243">
        <f t="shared" si="4"/>
        <v>175</v>
      </c>
      <c r="G53" s="239">
        <f t="shared" si="4"/>
        <v>155</v>
      </c>
      <c r="H53" s="240">
        <f t="shared" si="4"/>
        <v>330</v>
      </c>
      <c r="I53" s="244">
        <f t="shared" si="4"/>
        <v>360.29704999999996</v>
      </c>
      <c r="J53" s="219">
        <f>SUM(J48:J52)</f>
        <v>-2</v>
      </c>
      <c r="K53" s="245">
        <f>SUM(K48:K52)</f>
        <v>1</v>
      </c>
      <c r="L53" s="228">
        <f t="shared" si="4"/>
        <v>-3</v>
      </c>
      <c r="M53" s="246">
        <f t="shared" si="4"/>
        <v>-1</v>
      </c>
      <c r="N53" s="247">
        <f t="shared" si="4"/>
        <v>12</v>
      </c>
      <c r="O53" s="248">
        <f t="shared" si="4"/>
        <v>-11</v>
      </c>
      <c r="P53" s="247">
        <f t="shared" si="4"/>
        <v>-12</v>
      </c>
    </row>
    <row r="54" spans="10:16" ht="13.5" thickBot="1">
      <c r="J54" s="350">
        <f>J53+K53</f>
        <v>-1</v>
      </c>
      <c r="K54" s="351"/>
      <c r="L54" s="341">
        <f>SUM(L48:N48)</f>
        <v>8</v>
      </c>
      <c r="M54" s="250"/>
      <c r="N54" s="133"/>
      <c r="O54" s="341">
        <f>SUM(O48:P48)</f>
        <v>-23</v>
      </c>
      <c r="P54" s="133"/>
    </row>
    <row r="60" spans="12:201" ht="12.75"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27"/>
    </row>
  </sheetData>
  <mergeCells count="9">
    <mergeCell ref="A1:A3"/>
    <mergeCell ref="L54:N54"/>
    <mergeCell ref="O54:P54"/>
    <mergeCell ref="L2:N2"/>
    <mergeCell ref="O2:P2"/>
    <mergeCell ref="D2:H2"/>
    <mergeCell ref="J2:K2"/>
    <mergeCell ref="J54:K54"/>
    <mergeCell ref="B1:N1"/>
  </mergeCells>
  <printOptions horizontalCentered="1" verticalCentered="1"/>
  <pageMargins left="0.3937007874015748" right="0.1968503937007874" top="0.3937007874015748" bottom="0.3937007874015748" header="0.5118110236220472" footer="0.5118110236220472"/>
  <pageSetup fitToHeight="2" horizontalDpi="600" verticalDpi="600" orientation="landscape" paperSize="8" scale="110" r:id="rId3"/>
  <headerFooter alignWithMargins="0">
    <oddFooter>&amp;L&amp;D    &amp;F</oddFooter>
  </headerFooter>
  <ignoredErrors>
    <ignoredError sqref="H5:H11 H50:H5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B1">
      <pane xSplit="3" topLeftCell="E2" activePane="topRight" state="frozen"/>
      <selection pane="topLeft" activeCell="D4" sqref="D4"/>
      <selection pane="topRight" activeCell="D4" sqref="D4"/>
    </sheetView>
  </sheetViews>
  <sheetFormatPr defaultColWidth="11.421875" defaultRowHeight="12.75"/>
  <cols>
    <col min="2" max="2" width="30.28125" style="0" customWidth="1"/>
    <col min="3" max="4" width="8.140625" style="23" customWidth="1"/>
    <col min="5" max="6" width="8.140625" style="27" customWidth="1"/>
    <col min="7" max="8" width="8.140625" style="0" customWidth="1"/>
    <col min="9" max="9" width="10.7109375" style="0" customWidth="1"/>
    <col min="10" max="10" width="8.28125" style="0" customWidth="1"/>
    <col min="11" max="13" width="8.28125" style="27" customWidth="1"/>
    <col min="14" max="18" width="8.28125" style="0" customWidth="1"/>
  </cols>
  <sheetData>
    <row r="1" spans="5:18" ht="13.5" customHeight="1" thickBot="1">
      <c r="E1" s="353" t="s">
        <v>140</v>
      </c>
      <c r="F1" s="354"/>
      <c r="G1" s="354"/>
      <c r="H1" s="354"/>
      <c r="I1" s="355"/>
      <c r="K1" s="343" t="s">
        <v>166</v>
      </c>
      <c r="L1" s="134"/>
      <c r="M1" s="342"/>
      <c r="N1" s="343" t="s">
        <v>129</v>
      </c>
      <c r="O1" s="134"/>
      <c r="P1" s="342"/>
      <c r="Q1" s="343" t="s">
        <v>130</v>
      </c>
      <c r="R1" s="342"/>
    </row>
    <row r="2" spans="1:18" s="8" customFormat="1" ht="60" customHeight="1" thickBot="1">
      <c r="A2" s="128" t="s">
        <v>1</v>
      </c>
      <c r="B2" s="136" t="s">
        <v>2</v>
      </c>
      <c r="C2" s="307" t="s">
        <v>124</v>
      </c>
      <c r="D2" s="308" t="s">
        <v>145</v>
      </c>
      <c r="E2" s="289" t="s">
        <v>157</v>
      </c>
      <c r="F2" s="290" t="s">
        <v>158</v>
      </c>
      <c r="G2" s="289" t="s">
        <v>87</v>
      </c>
      <c r="H2" s="290" t="s">
        <v>88</v>
      </c>
      <c r="I2" s="289" t="s">
        <v>126</v>
      </c>
      <c r="J2" s="288" t="s">
        <v>125</v>
      </c>
      <c r="K2" s="36" t="s">
        <v>154</v>
      </c>
      <c r="L2" s="36" t="s">
        <v>159</v>
      </c>
      <c r="M2" s="37" t="s">
        <v>155</v>
      </c>
      <c r="N2" s="36" t="s">
        <v>132</v>
      </c>
      <c r="O2" s="37" t="s">
        <v>127</v>
      </c>
      <c r="P2" s="38" t="s">
        <v>128</v>
      </c>
      <c r="Q2" s="36" t="s">
        <v>134</v>
      </c>
      <c r="R2" s="38" t="s">
        <v>131</v>
      </c>
    </row>
    <row r="3" spans="1:18" s="20" customFormat="1" ht="13.5" customHeight="1">
      <c r="A3" s="309" t="s">
        <v>85</v>
      </c>
      <c r="B3" s="322" t="s">
        <v>0</v>
      </c>
      <c r="C3" s="314" t="s">
        <v>110</v>
      </c>
      <c r="D3" s="306" t="s">
        <v>110</v>
      </c>
      <c r="E3" s="280"/>
      <c r="F3" s="291">
        <v>1</v>
      </c>
      <c r="G3" s="295">
        <v>0</v>
      </c>
      <c r="H3" s="281">
        <v>0</v>
      </c>
      <c r="I3" s="282">
        <f aca="true" t="shared" si="0" ref="I3:I34">SUM(G3:H3)</f>
        <v>0</v>
      </c>
      <c r="J3" s="287">
        <f aca="true" t="shared" si="1" ref="J3:J9">D3-(D3*2.05/100)</f>
        <v>0</v>
      </c>
      <c r="K3" s="54"/>
      <c r="L3" s="269"/>
      <c r="M3" s="55"/>
      <c r="N3" s="54">
        <v>1</v>
      </c>
      <c r="O3" s="55"/>
      <c r="P3" s="56"/>
      <c r="Q3" s="57"/>
      <c r="R3" s="58"/>
    </row>
    <row r="4" spans="1:18" s="3" customFormat="1" ht="12.75">
      <c r="A4" s="129" t="s">
        <v>22</v>
      </c>
      <c r="B4" s="135" t="s">
        <v>23</v>
      </c>
      <c r="C4" s="315">
        <v>4.02</v>
      </c>
      <c r="D4" s="126">
        <v>4.02</v>
      </c>
      <c r="E4" s="283"/>
      <c r="F4" s="292">
        <v>1</v>
      </c>
      <c r="G4" s="119">
        <v>3</v>
      </c>
      <c r="H4" s="21">
        <v>1</v>
      </c>
      <c r="I4" s="120">
        <f t="shared" si="0"/>
        <v>4</v>
      </c>
      <c r="J4" s="112">
        <f t="shared" si="1"/>
        <v>3.9375899999999997</v>
      </c>
      <c r="K4" s="32"/>
      <c r="L4" s="156"/>
      <c r="M4" s="26"/>
      <c r="N4" s="32"/>
      <c r="O4" s="26"/>
      <c r="P4" s="335"/>
      <c r="Q4" s="336"/>
      <c r="R4" s="335"/>
    </row>
    <row r="5" spans="1:18" s="3" customFormat="1" ht="12.75">
      <c r="A5" s="129" t="s">
        <v>24</v>
      </c>
      <c r="B5" s="132" t="s">
        <v>25</v>
      </c>
      <c r="C5" s="316">
        <v>5.17</v>
      </c>
      <c r="D5" s="127">
        <v>5.17</v>
      </c>
      <c r="E5" s="283"/>
      <c r="F5" s="292"/>
      <c r="G5" s="119">
        <v>4</v>
      </c>
      <c r="H5" s="21">
        <v>1</v>
      </c>
      <c r="I5" s="120">
        <f t="shared" si="0"/>
        <v>5</v>
      </c>
      <c r="J5" s="112">
        <f t="shared" si="1"/>
        <v>5.0640149999999995</v>
      </c>
      <c r="K5" s="32"/>
      <c r="L5" s="156"/>
      <c r="M5" s="26"/>
      <c r="N5" s="32"/>
      <c r="O5" s="26"/>
      <c r="P5" s="335"/>
      <c r="Q5" s="336"/>
      <c r="R5" s="335"/>
    </row>
    <row r="6" spans="1:18" s="3" customFormat="1" ht="12.75">
      <c r="A6" s="129" t="s">
        <v>26</v>
      </c>
      <c r="B6" s="132" t="s">
        <v>27</v>
      </c>
      <c r="C6" s="316">
        <v>15.31</v>
      </c>
      <c r="D6" s="127">
        <v>15.31</v>
      </c>
      <c r="E6" s="283"/>
      <c r="F6" s="292">
        <v>2</v>
      </c>
      <c r="G6" s="119">
        <v>9</v>
      </c>
      <c r="H6" s="21">
        <v>6</v>
      </c>
      <c r="I6" s="120">
        <f t="shared" si="0"/>
        <v>15</v>
      </c>
      <c r="J6" s="112">
        <f t="shared" si="1"/>
        <v>14.996145</v>
      </c>
      <c r="K6" s="32"/>
      <c r="L6" s="156"/>
      <c r="M6" s="26"/>
      <c r="N6" s="32"/>
      <c r="O6" s="26"/>
      <c r="P6" s="44"/>
      <c r="Q6" s="32"/>
      <c r="R6" s="44"/>
    </row>
    <row r="7" spans="1:18" s="3" customFormat="1" ht="12.75">
      <c r="A7" s="129" t="s">
        <v>28</v>
      </c>
      <c r="B7" s="132" t="s">
        <v>29</v>
      </c>
      <c r="C7" s="316">
        <v>5.54</v>
      </c>
      <c r="D7" s="127">
        <v>5.54</v>
      </c>
      <c r="E7" s="283">
        <v>1</v>
      </c>
      <c r="F7" s="292"/>
      <c r="G7" s="119">
        <v>3</v>
      </c>
      <c r="H7" s="21">
        <v>3</v>
      </c>
      <c r="I7" s="120">
        <f t="shared" si="0"/>
        <v>6</v>
      </c>
      <c r="J7" s="112">
        <f t="shared" si="1"/>
        <v>5.42643</v>
      </c>
      <c r="K7" s="32"/>
      <c r="L7" s="156"/>
      <c r="M7" s="26"/>
      <c r="N7" s="32"/>
      <c r="O7" s="26"/>
      <c r="P7" s="335"/>
      <c r="Q7" s="336"/>
      <c r="R7" s="335"/>
    </row>
    <row r="8" spans="1:18" s="1" customFormat="1" ht="12.75">
      <c r="A8" s="129" t="s">
        <v>30</v>
      </c>
      <c r="B8" s="132" t="s">
        <v>31</v>
      </c>
      <c r="C8" s="316">
        <v>7.23</v>
      </c>
      <c r="D8" s="127">
        <v>7.23</v>
      </c>
      <c r="E8" s="283"/>
      <c r="F8" s="292">
        <v>1</v>
      </c>
      <c r="G8" s="119">
        <v>5</v>
      </c>
      <c r="H8" s="21">
        <v>2</v>
      </c>
      <c r="I8" s="120">
        <f t="shared" si="0"/>
        <v>7</v>
      </c>
      <c r="J8" s="112">
        <f t="shared" si="1"/>
        <v>7.081785</v>
      </c>
      <c r="K8" s="32"/>
      <c r="L8" s="156"/>
      <c r="M8" s="26"/>
      <c r="N8" s="32"/>
      <c r="O8" s="26"/>
      <c r="P8" s="335"/>
      <c r="Q8" s="336"/>
      <c r="R8" s="335"/>
    </row>
    <row r="9" spans="1:18" s="1" customFormat="1" ht="12.75">
      <c r="A9" s="130" t="s">
        <v>72</v>
      </c>
      <c r="B9" s="135" t="s">
        <v>73</v>
      </c>
      <c r="C9" s="315">
        <v>4.16</v>
      </c>
      <c r="D9" s="126">
        <v>4.16</v>
      </c>
      <c r="E9" s="283">
        <v>1</v>
      </c>
      <c r="F9" s="292"/>
      <c r="G9" s="121">
        <v>4</v>
      </c>
      <c r="H9" s="22">
        <v>0</v>
      </c>
      <c r="I9" s="120">
        <f t="shared" si="0"/>
        <v>4</v>
      </c>
      <c r="J9" s="112">
        <f t="shared" si="1"/>
        <v>4.07472</v>
      </c>
      <c r="K9" s="32"/>
      <c r="L9" s="156"/>
      <c r="M9" s="26"/>
      <c r="N9" s="32"/>
      <c r="O9" s="26"/>
      <c r="P9" s="335"/>
      <c r="Q9" s="336"/>
      <c r="R9" s="335"/>
    </row>
    <row r="10" spans="1:18" s="1" customFormat="1" ht="12.75">
      <c r="A10" s="310" t="s">
        <v>74</v>
      </c>
      <c r="B10" s="323" t="s">
        <v>8</v>
      </c>
      <c r="C10" s="317">
        <v>18.67</v>
      </c>
      <c r="D10" s="275">
        <v>18.67</v>
      </c>
      <c r="E10" s="283"/>
      <c r="F10" s="292">
        <v>1</v>
      </c>
      <c r="G10" s="121">
        <v>8</v>
      </c>
      <c r="H10" s="22">
        <v>5</v>
      </c>
      <c r="I10" s="120">
        <f t="shared" si="0"/>
        <v>13</v>
      </c>
      <c r="J10" s="271">
        <f>D10-5-((D10-5)*2.05/100)</f>
        <v>13.389765000000002</v>
      </c>
      <c r="K10" s="32"/>
      <c r="L10" s="156"/>
      <c r="M10" s="26"/>
      <c r="N10" s="32"/>
      <c r="O10" s="26"/>
      <c r="P10" s="335">
        <v>1</v>
      </c>
      <c r="Q10" s="32"/>
      <c r="R10" s="335">
        <v>-1</v>
      </c>
    </row>
    <row r="11" spans="1:18" s="1" customFormat="1" ht="12.75">
      <c r="A11" s="129" t="s">
        <v>32</v>
      </c>
      <c r="B11" s="132" t="s">
        <v>33</v>
      </c>
      <c r="C11" s="316">
        <v>3.21</v>
      </c>
      <c r="D11" s="127">
        <v>3.21</v>
      </c>
      <c r="E11" s="283"/>
      <c r="F11" s="292"/>
      <c r="G11" s="119">
        <v>2</v>
      </c>
      <c r="H11" s="21">
        <v>1</v>
      </c>
      <c r="I11" s="120">
        <f t="shared" si="0"/>
        <v>3</v>
      </c>
      <c r="J11" s="112">
        <f aca="true" t="shared" si="2" ref="J11:J30">D11-(D11*2.05/100)</f>
        <v>3.144195</v>
      </c>
      <c r="K11" s="32"/>
      <c r="L11" s="156"/>
      <c r="M11" s="26"/>
      <c r="N11" s="32"/>
      <c r="O11" s="26"/>
      <c r="P11" s="335"/>
      <c r="Q11" s="336"/>
      <c r="R11" s="335"/>
    </row>
    <row r="12" spans="1:18" s="1" customFormat="1" ht="12.75">
      <c r="A12" s="129" t="s">
        <v>34</v>
      </c>
      <c r="B12" s="135" t="s">
        <v>35</v>
      </c>
      <c r="C12" s="315">
        <v>3.84</v>
      </c>
      <c r="D12" s="126">
        <v>3.84</v>
      </c>
      <c r="E12" s="283">
        <v>1</v>
      </c>
      <c r="F12" s="292"/>
      <c r="G12" s="119">
        <v>2</v>
      </c>
      <c r="H12" s="21">
        <v>2</v>
      </c>
      <c r="I12" s="120">
        <f t="shared" si="0"/>
        <v>4</v>
      </c>
      <c r="J12" s="112">
        <f t="shared" si="2"/>
        <v>3.7612799999999997</v>
      </c>
      <c r="K12" s="32"/>
      <c r="L12" s="156"/>
      <c r="M12" s="26"/>
      <c r="N12" s="32"/>
      <c r="O12" s="26"/>
      <c r="P12" s="335"/>
      <c r="Q12" s="336"/>
      <c r="R12" s="335"/>
    </row>
    <row r="13" spans="1:18" s="7" customFormat="1" ht="12.75">
      <c r="A13" s="130" t="s">
        <v>75</v>
      </c>
      <c r="B13" s="135" t="s">
        <v>5</v>
      </c>
      <c r="C13" s="315">
        <v>4.23</v>
      </c>
      <c r="D13" s="126">
        <v>4.23</v>
      </c>
      <c r="E13" s="283"/>
      <c r="F13" s="292">
        <v>1</v>
      </c>
      <c r="G13" s="121">
        <v>1</v>
      </c>
      <c r="H13" s="22">
        <v>3</v>
      </c>
      <c r="I13" s="120">
        <f t="shared" si="0"/>
        <v>4</v>
      </c>
      <c r="J13" s="112">
        <f t="shared" si="2"/>
        <v>4.1432850000000006</v>
      </c>
      <c r="K13" s="32"/>
      <c r="L13" s="156"/>
      <c r="M13" s="26"/>
      <c r="N13" s="32"/>
      <c r="O13" s="26"/>
      <c r="P13" s="335">
        <v>1</v>
      </c>
      <c r="Q13" s="336"/>
      <c r="R13" s="335">
        <v>-1</v>
      </c>
    </row>
    <row r="14" spans="1:18" s="7" customFormat="1" ht="12.75">
      <c r="A14" s="129" t="s">
        <v>36</v>
      </c>
      <c r="B14" s="132" t="s">
        <v>37</v>
      </c>
      <c r="C14" s="316">
        <v>7.94</v>
      </c>
      <c r="D14" s="127">
        <v>7.94</v>
      </c>
      <c r="E14" s="283"/>
      <c r="F14" s="292">
        <v>1</v>
      </c>
      <c r="G14" s="119">
        <v>6</v>
      </c>
      <c r="H14" s="21">
        <v>3</v>
      </c>
      <c r="I14" s="120">
        <f t="shared" si="0"/>
        <v>9</v>
      </c>
      <c r="J14" s="112">
        <f t="shared" si="2"/>
        <v>7.77723</v>
      </c>
      <c r="K14" s="32"/>
      <c r="L14" s="156"/>
      <c r="M14" s="26"/>
      <c r="N14" s="32"/>
      <c r="O14" s="26"/>
      <c r="P14" s="335"/>
      <c r="Q14" s="336"/>
      <c r="R14" s="335"/>
    </row>
    <row r="15" spans="1:18" s="7" customFormat="1" ht="12.75">
      <c r="A15" s="130" t="s">
        <v>17</v>
      </c>
      <c r="B15" s="135" t="s">
        <v>18</v>
      </c>
      <c r="C15" s="315">
        <v>14.07</v>
      </c>
      <c r="D15" s="126">
        <v>14.07</v>
      </c>
      <c r="E15" s="283"/>
      <c r="F15" s="292">
        <v>1</v>
      </c>
      <c r="G15" s="121">
        <v>20</v>
      </c>
      <c r="H15" s="22">
        <v>34</v>
      </c>
      <c r="I15" s="120">
        <f t="shared" si="0"/>
        <v>54</v>
      </c>
      <c r="J15" s="112">
        <f t="shared" si="2"/>
        <v>13.781565</v>
      </c>
      <c r="K15" s="32"/>
      <c r="L15" s="156"/>
      <c r="M15" s="26"/>
      <c r="N15" s="32"/>
      <c r="O15" s="26"/>
      <c r="P15" s="44">
        <v>4</v>
      </c>
      <c r="Q15" s="32"/>
      <c r="R15" s="44">
        <v>-4</v>
      </c>
    </row>
    <row r="16" spans="1:18" s="7" customFormat="1" ht="12.75">
      <c r="A16" s="129" t="s">
        <v>76</v>
      </c>
      <c r="B16" s="132" t="s">
        <v>77</v>
      </c>
      <c r="C16" s="316">
        <v>27.36</v>
      </c>
      <c r="D16" s="127">
        <v>27.36</v>
      </c>
      <c r="E16" s="283">
        <v>1</v>
      </c>
      <c r="F16" s="292">
        <v>3</v>
      </c>
      <c r="G16" s="119">
        <v>19</v>
      </c>
      <c r="H16" s="21">
        <v>12</v>
      </c>
      <c r="I16" s="120">
        <f t="shared" si="0"/>
        <v>31</v>
      </c>
      <c r="J16" s="112">
        <f t="shared" si="2"/>
        <v>26.79912</v>
      </c>
      <c r="K16" s="32"/>
      <c r="L16" s="156"/>
      <c r="M16" s="26"/>
      <c r="N16" s="32"/>
      <c r="O16" s="26"/>
      <c r="P16" s="44"/>
      <c r="Q16" s="32">
        <v>-1</v>
      </c>
      <c r="R16" s="44"/>
    </row>
    <row r="17" spans="1:18" s="7" customFormat="1" ht="12.75">
      <c r="A17" s="130" t="s">
        <v>19</v>
      </c>
      <c r="B17" s="135" t="s">
        <v>20</v>
      </c>
      <c r="C17" s="315">
        <v>42.81</v>
      </c>
      <c r="D17" s="126">
        <v>42.81</v>
      </c>
      <c r="E17" s="283">
        <v>1</v>
      </c>
      <c r="F17" s="292">
        <v>3</v>
      </c>
      <c r="G17" s="121">
        <v>19</v>
      </c>
      <c r="H17" s="22">
        <v>24</v>
      </c>
      <c r="I17" s="120">
        <f t="shared" si="0"/>
        <v>43</v>
      </c>
      <c r="J17" s="112">
        <f t="shared" si="2"/>
        <v>41.932395</v>
      </c>
      <c r="K17" s="32"/>
      <c r="L17" s="156"/>
      <c r="M17" s="26"/>
      <c r="N17" s="32"/>
      <c r="O17" s="26"/>
      <c r="P17" s="44">
        <v>4</v>
      </c>
      <c r="Q17" s="32">
        <v>-1</v>
      </c>
      <c r="R17" s="44">
        <v>-4</v>
      </c>
    </row>
    <row r="18" spans="1:18" s="7" customFormat="1" ht="12.75">
      <c r="A18" s="129" t="s">
        <v>21</v>
      </c>
      <c r="B18" s="132" t="s">
        <v>114</v>
      </c>
      <c r="C18" s="316">
        <v>5.09</v>
      </c>
      <c r="D18" s="127">
        <v>5.09</v>
      </c>
      <c r="E18" s="283">
        <v>1</v>
      </c>
      <c r="F18" s="292"/>
      <c r="G18" s="119">
        <v>1</v>
      </c>
      <c r="H18" s="21">
        <v>4</v>
      </c>
      <c r="I18" s="120">
        <f t="shared" si="0"/>
        <v>5</v>
      </c>
      <c r="J18" s="112">
        <f t="shared" si="2"/>
        <v>4.9856549999999995</v>
      </c>
      <c r="K18" s="32"/>
      <c r="L18" s="156"/>
      <c r="M18" s="26"/>
      <c r="N18" s="32"/>
      <c r="O18" s="26"/>
      <c r="P18" s="44">
        <v>1</v>
      </c>
      <c r="Q18" s="32"/>
      <c r="R18" s="44">
        <v>-1</v>
      </c>
    </row>
    <row r="19" spans="1:18" s="7" customFormat="1" ht="12.75">
      <c r="A19" s="129" t="s">
        <v>38</v>
      </c>
      <c r="B19" s="132" t="s">
        <v>39</v>
      </c>
      <c r="C19" s="316">
        <v>3.43</v>
      </c>
      <c r="D19" s="127">
        <v>3.43</v>
      </c>
      <c r="E19" s="283">
        <v>1</v>
      </c>
      <c r="F19" s="292"/>
      <c r="G19" s="119">
        <v>2</v>
      </c>
      <c r="H19" s="21">
        <v>2</v>
      </c>
      <c r="I19" s="120">
        <f t="shared" si="0"/>
        <v>4</v>
      </c>
      <c r="J19" s="112">
        <f t="shared" si="2"/>
        <v>3.3596850000000003</v>
      </c>
      <c r="K19" s="32"/>
      <c r="L19" s="156"/>
      <c r="M19" s="26"/>
      <c r="N19" s="32"/>
      <c r="O19" s="26"/>
      <c r="P19" s="44"/>
      <c r="Q19" s="32"/>
      <c r="R19" s="44"/>
    </row>
    <row r="20" spans="1:18" s="4" customFormat="1" ht="12.75">
      <c r="A20" s="129" t="s">
        <v>78</v>
      </c>
      <c r="B20" s="135" t="s">
        <v>79</v>
      </c>
      <c r="C20" s="315">
        <v>9.49</v>
      </c>
      <c r="D20" s="126">
        <v>9.49</v>
      </c>
      <c r="E20" s="283"/>
      <c r="F20" s="292">
        <v>1</v>
      </c>
      <c r="G20" s="119">
        <v>4</v>
      </c>
      <c r="H20" s="21">
        <v>5</v>
      </c>
      <c r="I20" s="120">
        <f t="shared" si="0"/>
        <v>9</v>
      </c>
      <c r="J20" s="112">
        <f t="shared" si="2"/>
        <v>9.295455</v>
      </c>
      <c r="K20" s="32"/>
      <c r="L20" s="156"/>
      <c r="M20" s="26"/>
      <c r="N20" s="32"/>
      <c r="O20" s="26"/>
      <c r="P20" s="44"/>
      <c r="Q20" s="337"/>
      <c r="R20" s="44"/>
    </row>
    <row r="21" spans="1:18" s="4" customFormat="1" ht="12.75">
      <c r="A21" s="129" t="s">
        <v>40</v>
      </c>
      <c r="B21" s="132" t="s">
        <v>41</v>
      </c>
      <c r="C21" s="316">
        <v>4.97</v>
      </c>
      <c r="D21" s="127">
        <v>4.97</v>
      </c>
      <c r="E21" s="283">
        <v>1</v>
      </c>
      <c r="F21" s="292"/>
      <c r="G21" s="119">
        <v>4</v>
      </c>
      <c r="H21" s="21">
        <v>1</v>
      </c>
      <c r="I21" s="120">
        <f t="shared" si="0"/>
        <v>5</v>
      </c>
      <c r="J21" s="112">
        <f t="shared" si="2"/>
        <v>4.8681149999999995</v>
      </c>
      <c r="K21" s="32"/>
      <c r="L21" s="156"/>
      <c r="M21" s="26"/>
      <c r="N21" s="32"/>
      <c r="O21" s="26"/>
      <c r="P21" s="44"/>
      <c r="Q21" s="32"/>
      <c r="R21" s="44"/>
    </row>
    <row r="22" spans="1:18" s="2" customFormat="1" ht="12.75">
      <c r="A22" s="129" t="s">
        <v>42</v>
      </c>
      <c r="B22" s="132" t="s">
        <v>43</v>
      </c>
      <c r="C22" s="316">
        <v>6.31</v>
      </c>
      <c r="D22" s="127">
        <v>6.31</v>
      </c>
      <c r="E22" s="283"/>
      <c r="F22" s="292">
        <v>1</v>
      </c>
      <c r="G22" s="119">
        <v>4</v>
      </c>
      <c r="H22" s="21">
        <v>3</v>
      </c>
      <c r="I22" s="120">
        <f t="shared" si="0"/>
        <v>7</v>
      </c>
      <c r="J22" s="112">
        <f t="shared" si="2"/>
        <v>6.180644999999999</v>
      </c>
      <c r="K22" s="32"/>
      <c r="L22" s="156"/>
      <c r="M22" s="26"/>
      <c r="N22" s="32"/>
      <c r="O22" s="26"/>
      <c r="P22" s="44">
        <v>1</v>
      </c>
      <c r="Q22" s="32"/>
      <c r="R22" s="44">
        <v>-1</v>
      </c>
    </row>
    <row r="23" spans="1:18" s="3" customFormat="1" ht="12.75">
      <c r="A23" s="129" t="s">
        <v>44</v>
      </c>
      <c r="B23" s="132" t="s">
        <v>45</v>
      </c>
      <c r="C23" s="316">
        <v>8.98</v>
      </c>
      <c r="D23" s="127">
        <v>8.98</v>
      </c>
      <c r="E23" s="283"/>
      <c r="F23" s="292">
        <v>1</v>
      </c>
      <c r="G23" s="119">
        <v>5</v>
      </c>
      <c r="H23" s="21">
        <v>4</v>
      </c>
      <c r="I23" s="120">
        <f t="shared" si="0"/>
        <v>9</v>
      </c>
      <c r="J23" s="112">
        <f t="shared" si="2"/>
        <v>8.795910000000001</v>
      </c>
      <c r="K23" s="32"/>
      <c r="L23" s="156"/>
      <c r="M23" s="26"/>
      <c r="N23" s="32"/>
      <c r="O23" s="26"/>
      <c r="P23" s="44"/>
      <c r="Q23" s="32"/>
      <c r="R23" s="44"/>
    </row>
    <row r="24" spans="1:18" s="3" customFormat="1" ht="12.75">
      <c r="A24" s="129" t="s">
        <v>46</v>
      </c>
      <c r="B24" s="132" t="s">
        <v>47</v>
      </c>
      <c r="C24" s="316">
        <v>2.14</v>
      </c>
      <c r="D24" s="127">
        <v>2.14</v>
      </c>
      <c r="E24" s="283"/>
      <c r="F24" s="292">
        <v>1</v>
      </c>
      <c r="G24" s="119">
        <v>1</v>
      </c>
      <c r="H24" s="21">
        <v>1</v>
      </c>
      <c r="I24" s="120">
        <f t="shared" si="0"/>
        <v>2</v>
      </c>
      <c r="J24" s="112">
        <f t="shared" si="2"/>
        <v>2.09613</v>
      </c>
      <c r="K24" s="32"/>
      <c r="L24" s="156"/>
      <c r="M24" s="26"/>
      <c r="N24" s="32"/>
      <c r="O24" s="26"/>
      <c r="P24" s="44"/>
      <c r="Q24" s="32"/>
      <c r="R24" s="44"/>
    </row>
    <row r="25" spans="1:18" s="3" customFormat="1" ht="12.75">
      <c r="A25" s="130" t="s">
        <v>48</v>
      </c>
      <c r="B25" s="135" t="s">
        <v>49</v>
      </c>
      <c r="C25" s="315">
        <v>1.47</v>
      </c>
      <c r="D25" s="126">
        <v>1.47</v>
      </c>
      <c r="E25" s="283"/>
      <c r="F25" s="292">
        <v>1</v>
      </c>
      <c r="G25" s="121">
        <v>1</v>
      </c>
      <c r="H25" s="22">
        <v>1</v>
      </c>
      <c r="I25" s="120">
        <f t="shared" si="0"/>
        <v>2</v>
      </c>
      <c r="J25" s="112">
        <f t="shared" si="2"/>
        <v>1.439865</v>
      </c>
      <c r="K25" s="32"/>
      <c r="L25" s="156"/>
      <c r="M25" s="26"/>
      <c r="N25" s="32"/>
      <c r="O25" s="26"/>
      <c r="P25" s="44"/>
      <c r="Q25" s="32"/>
      <c r="R25" s="44"/>
    </row>
    <row r="26" spans="1:18" s="3" customFormat="1" ht="12.75">
      <c r="A26" s="130" t="s">
        <v>50</v>
      </c>
      <c r="B26" s="135" t="s">
        <v>51</v>
      </c>
      <c r="C26" s="315">
        <v>5.44</v>
      </c>
      <c r="D26" s="126">
        <v>5.44</v>
      </c>
      <c r="E26" s="283">
        <v>1</v>
      </c>
      <c r="F26" s="292"/>
      <c r="G26" s="121">
        <v>4</v>
      </c>
      <c r="H26" s="22">
        <v>2</v>
      </c>
      <c r="I26" s="120">
        <f t="shared" si="0"/>
        <v>6</v>
      </c>
      <c r="J26" s="112">
        <f t="shared" si="2"/>
        <v>5.328480000000001</v>
      </c>
      <c r="K26" s="32"/>
      <c r="L26" s="156"/>
      <c r="M26" s="26"/>
      <c r="N26" s="32"/>
      <c r="O26" s="26"/>
      <c r="P26" s="44"/>
      <c r="Q26" s="32"/>
      <c r="R26" s="44"/>
    </row>
    <row r="27" spans="1:18" s="3" customFormat="1" ht="12.75">
      <c r="A27" s="130" t="s">
        <v>52</v>
      </c>
      <c r="B27" s="135" t="s">
        <v>53</v>
      </c>
      <c r="C27" s="315">
        <v>2.53</v>
      </c>
      <c r="D27" s="126">
        <v>2.53</v>
      </c>
      <c r="E27" s="283">
        <v>1</v>
      </c>
      <c r="F27" s="292"/>
      <c r="G27" s="121">
        <v>1</v>
      </c>
      <c r="H27" s="22">
        <v>2</v>
      </c>
      <c r="I27" s="120">
        <f t="shared" si="0"/>
        <v>3</v>
      </c>
      <c r="J27" s="112">
        <f t="shared" si="2"/>
        <v>2.478135</v>
      </c>
      <c r="K27" s="32"/>
      <c r="L27" s="156"/>
      <c r="M27" s="26"/>
      <c r="N27" s="32"/>
      <c r="O27" s="26"/>
      <c r="P27" s="44"/>
      <c r="Q27" s="32"/>
      <c r="R27" s="44"/>
    </row>
    <row r="28" spans="1:18" s="3" customFormat="1" ht="12.75">
      <c r="A28" s="130" t="s">
        <v>54</v>
      </c>
      <c r="B28" s="135" t="s">
        <v>55</v>
      </c>
      <c r="C28" s="315">
        <v>1.87</v>
      </c>
      <c r="D28" s="126">
        <v>1.87</v>
      </c>
      <c r="E28" s="283"/>
      <c r="F28" s="292"/>
      <c r="G28" s="121">
        <v>1</v>
      </c>
      <c r="H28" s="22">
        <v>1</v>
      </c>
      <c r="I28" s="120">
        <f t="shared" si="0"/>
        <v>2</v>
      </c>
      <c r="J28" s="112">
        <f t="shared" si="2"/>
        <v>1.831665</v>
      </c>
      <c r="K28" s="32"/>
      <c r="L28" s="156"/>
      <c r="M28" s="26"/>
      <c r="N28" s="32"/>
      <c r="O28" s="26"/>
      <c r="P28" s="44"/>
      <c r="Q28" s="32"/>
      <c r="R28" s="44"/>
    </row>
    <row r="29" spans="1:18" s="3" customFormat="1" ht="12.75">
      <c r="A29" s="130" t="s">
        <v>56</v>
      </c>
      <c r="B29" s="135" t="s">
        <v>57</v>
      </c>
      <c r="C29" s="315">
        <v>7.02</v>
      </c>
      <c r="D29" s="126">
        <v>7.02</v>
      </c>
      <c r="E29" s="283">
        <v>1</v>
      </c>
      <c r="F29" s="292"/>
      <c r="G29" s="121">
        <v>4</v>
      </c>
      <c r="H29" s="22">
        <v>4</v>
      </c>
      <c r="I29" s="120">
        <f t="shared" si="0"/>
        <v>8</v>
      </c>
      <c r="J29" s="112">
        <f t="shared" si="2"/>
        <v>6.87609</v>
      </c>
      <c r="K29" s="32"/>
      <c r="L29" s="156"/>
      <c r="M29" s="26">
        <v>1</v>
      </c>
      <c r="N29" s="46">
        <v>1</v>
      </c>
      <c r="O29" s="26">
        <v>-1</v>
      </c>
      <c r="P29" s="44">
        <v>1</v>
      </c>
      <c r="Q29" s="32"/>
      <c r="R29" s="44">
        <v>-1</v>
      </c>
    </row>
    <row r="30" spans="1:18" s="3" customFormat="1" ht="12.75">
      <c r="A30" s="130" t="s">
        <v>58</v>
      </c>
      <c r="B30" s="135" t="s">
        <v>59</v>
      </c>
      <c r="C30" s="315">
        <v>2.61</v>
      </c>
      <c r="D30" s="126">
        <v>2.61</v>
      </c>
      <c r="E30" s="283"/>
      <c r="F30" s="292">
        <v>1</v>
      </c>
      <c r="G30" s="121">
        <v>2</v>
      </c>
      <c r="H30" s="22">
        <v>1</v>
      </c>
      <c r="I30" s="120">
        <f t="shared" si="0"/>
        <v>3</v>
      </c>
      <c r="J30" s="112">
        <f t="shared" si="2"/>
        <v>2.556495</v>
      </c>
      <c r="K30" s="32"/>
      <c r="L30" s="156"/>
      <c r="M30" s="26"/>
      <c r="N30" s="32"/>
      <c r="O30" s="26"/>
      <c r="P30" s="44"/>
      <c r="Q30" s="32"/>
      <c r="R30" s="44"/>
    </row>
    <row r="31" spans="1:18" s="3" customFormat="1" ht="12.75">
      <c r="A31" s="311" t="s">
        <v>80</v>
      </c>
      <c r="B31" s="324" t="s">
        <v>81</v>
      </c>
      <c r="C31" s="318">
        <v>12.53</v>
      </c>
      <c r="D31" s="276">
        <v>12.53</v>
      </c>
      <c r="E31" s="283"/>
      <c r="F31" s="292">
        <v>1</v>
      </c>
      <c r="G31" s="119">
        <v>6</v>
      </c>
      <c r="H31" s="21">
        <v>4</v>
      </c>
      <c r="I31" s="120">
        <f t="shared" si="0"/>
        <v>10</v>
      </c>
      <c r="J31" s="272">
        <f>(D31-2)-((D31-2)*2.05/100)</f>
        <v>10.314135</v>
      </c>
      <c r="K31" s="32"/>
      <c r="L31" s="156"/>
      <c r="M31" s="26"/>
      <c r="N31" s="32"/>
      <c r="O31" s="26"/>
      <c r="P31" s="44"/>
      <c r="Q31" s="32"/>
      <c r="R31" s="44"/>
    </row>
    <row r="32" spans="1:18" s="3" customFormat="1" ht="12.75">
      <c r="A32" s="130" t="s">
        <v>60</v>
      </c>
      <c r="B32" s="135" t="s">
        <v>61</v>
      </c>
      <c r="C32" s="315">
        <v>4.84</v>
      </c>
      <c r="D32" s="126">
        <v>4.84</v>
      </c>
      <c r="E32" s="283"/>
      <c r="F32" s="292">
        <v>1</v>
      </c>
      <c r="G32" s="121">
        <v>3</v>
      </c>
      <c r="H32" s="22">
        <v>2</v>
      </c>
      <c r="I32" s="120">
        <f t="shared" si="0"/>
        <v>5</v>
      </c>
      <c r="J32" s="112">
        <f aca="true" t="shared" si="3" ref="J32:J39">D32-(D32*2.05/100)</f>
        <v>4.74078</v>
      </c>
      <c r="K32" s="32"/>
      <c r="L32" s="156"/>
      <c r="M32" s="26"/>
      <c r="N32" s="32"/>
      <c r="O32" s="26"/>
      <c r="P32" s="44"/>
      <c r="Q32" s="32"/>
      <c r="R32" s="44"/>
    </row>
    <row r="33" spans="1:18" s="3" customFormat="1" ht="12.75">
      <c r="A33" s="130" t="s">
        <v>62</v>
      </c>
      <c r="B33" s="135" t="s">
        <v>63</v>
      </c>
      <c r="C33" s="315">
        <v>6.73</v>
      </c>
      <c r="D33" s="126">
        <v>6.73</v>
      </c>
      <c r="E33" s="283">
        <v>1</v>
      </c>
      <c r="F33" s="292"/>
      <c r="G33" s="121">
        <v>3</v>
      </c>
      <c r="H33" s="22">
        <v>4</v>
      </c>
      <c r="I33" s="120">
        <f t="shared" si="0"/>
        <v>7</v>
      </c>
      <c r="J33" s="112">
        <f t="shared" si="3"/>
        <v>6.592035</v>
      </c>
      <c r="K33" s="32"/>
      <c r="L33" s="156"/>
      <c r="M33" s="26"/>
      <c r="N33" s="32"/>
      <c r="O33" s="26"/>
      <c r="P33" s="44">
        <v>1</v>
      </c>
      <c r="Q33" s="32"/>
      <c r="R33" s="44">
        <v>-1</v>
      </c>
    </row>
    <row r="34" spans="1:18" s="3" customFormat="1" ht="12.75">
      <c r="A34" s="130" t="s">
        <v>64</v>
      </c>
      <c r="B34" s="135" t="s">
        <v>65</v>
      </c>
      <c r="C34" s="315">
        <v>10.01</v>
      </c>
      <c r="D34" s="126">
        <v>10.01</v>
      </c>
      <c r="E34" s="283"/>
      <c r="F34" s="292">
        <v>1</v>
      </c>
      <c r="G34" s="121">
        <v>7</v>
      </c>
      <c r="H34" s="22">
        <v>4</v>
      </c>
      <c r="I34" s="120">
        <f t="shared" si="0"/>
        <v>11</v>
      </c>
      <c r="J34" s="112">
        <f t="shared" si="3"/>
        <v>9.804795</v>
      </c>
      <c r="K34" s="32"/>
      <c r="L34" s="156"/>
      <c r="M34" s="26"/>
      <c r="N34" s="32"/>
      <c r="O34" s="26"/>
      <c r="P34" s="44"/>
      <c r="Q34" s="337"/>
      <c r="R34" s="44"/>
    </row>
    <row r="35" spans="1:18" s="3" customFormat="1" ht="12.75">
      <c r="A35" s="130" t="s">
        <v>66</v>
      </c>
      <c r="B35" s="135" t="s">
        <v>67</v>
      </c>
      <c r="C35" s="315">
        <v>6.37</v>
      </c>
      <c r="D35" s="126">
        <v>6.37</v>
      </c>
      <c r="E35" s="283">
        <v>1</v>
      </c>
      <c r="F35" s="292"/>
      <c r="G35" s="121">
        <v>2</v>
      </c>
      <c r="H35" s="22">
        <v>4</v>
      </c>
      <c r="I35" s="120">
        <f aca="true" t="shared" si="4" ref="I35:I51">SUM(G35:H35)</f>
        <v>6</v>
      </c>
      <c r="J35" s="112">
        <f t="shared" si="3"/>
        <v>6.239415</v>
      </c>
      <c r="K35" s="32"/>
      <c r="L35" s="156"/>
      <c r="M35" s="26"/>
      <c r="N35" s="32"/>
      <c r="O35" s="26"/>
      <c r="P35" s="44"/>
      <c r="Q35" s="32"/>
      <c r="R35" s="44"/>
    </row>
    <row r="36" spans="1:18" s="3" customFormat="1" ht="12.75">
      <c r="A36" s="130" t="s">
        <v>68</v>
      </c>
      <c r="B36" s="135" t="s">
        <v>69</v>
      </c>
      <c r="C36" s="315">
        <v>3.79</v>
      </c>
      <c r="D36" s="126">
        <v>3.79</v>
      </c>
      <c r="E36" s="283">
        <v>1</v>
      </c>
      <c r="F36" s="292"/>
      <c r="G36" s="121">
        <v>2</v>
      </c>
      <c r="H36" s="22">
        <v>2</v>
      </c>
      <c r="I36" s="120">
        <f t="shared" si="4"/>
        <v>4</v>
      </c>
      <c r="J36" s="112">
        <f t="shared" si="3"/>
        <v>3.712305</v>
      </c>
      <c r="K36" s="32"/>
      <c r="L36" s="156"/>
      <c r="M36" s="26"/>
      <c r="N36" s="32"/>
      <c r="O36" s="26"/>
      <c r="P36" s="44"/>
      <c r="Q36" s="32"/>
      <c r="R36" s="44"/>
    </row>
    <row r="37" spans="1:18" s="1" customFormat="1" ht="12.75">
      <c r="A37" s="130" t="s">
        <v>70</v>
      </c>
      <c r="B37" s="135" t="s">
        <v>71</v>
      </c>
      <c r="C37" s="315">
        <v>4.52</v>
      </c>
      <c r="D37" s="126">
        <v>4.52</v>
      </c>
      <c r="E37" s="283">
        <v>1</v>
      </c>
      <c r="F37" s="292"/>
      <c r="G37" s="121">
        <v>3</v>
      </c>
      <c r="H37" s="22">
        <v>2</v>
      </c>
      <c r="I37" s="120">
        <f t="shared" si="4"/>
        <v>5</v>
      </c>
      <c r="J37" s="112">
        <f t="shared" si="3"/>
        <v>4.427339999999999</v>
      </c>
      <c r="K37" s="32"/>
      <c r="L37" s="156"/>
      <c r="M37" s="26"/>
      <c r="N37" s="32"/>
      <c r="O37" s="26"/>
      <c r="P37" s="44"/>
      <c r="Q37" s="32"/>
      <c r="R37" s="44"/>
    </row>
    <row r="38" spans="1:18" s="1" customFormat="1" ht="12.75">
      <c r="A38" s="129" t="s">
        <v>82</v>
      </c>
      <c r="B38" s="132" t="s">
        <v>83</v>
      </c>
      <c r="C38" s="316">
        <v>7.69</v>
      </c>
      <c r="D38" s="127">
        <v>7.69</v>
      </c>
      <c r="E38" s="283"/>
      <c r="F38" s="292">
        <v>1</v>
      </c>
      <c r="G38" s="119">
        <v>5</v>
      </c>
      <c r="H38" s="21">
        <v>2</v>
      </c>
      <c r="I38" s="120">
        <f t="shared" si="4"/>
        <v>7</v>
      </c>
      <c r="J38" s="112">
        <f t="shared" si="3"/>
        <v>7.532355000000001</v>
      </c>
      <c r="K38" s="32"/>
      <c r="L38" s="156"/>
      <c r="M38" s="26"/>
      <c r="N38" s="32"/>
      <c r="O38" s="26"/>
      <c r="P38" s="44"/>
      <c r="Q38" s="32"/>
      <c r="R38" s="44"/>
    </row>
    <row r="39" spans="1:18" s="1" customFormat="1" ht="12.75">
      <c r="A39" s="129" t="s">
        <v>84</v>
      </c>
      <c r="B39" s="132" t="s">
        <v>3</v>
      </c>
      <c r="C39" s="316">
        <v>37.5</v>
      </c>
      <c r="D39" s="127">
        <v>37.5</v>
      </c>
      <c r="E39" s="283"/>
      <c r="F39" s="292">
        <v>3</v>
      </c>
      <c r="G39" s="119">
        <v>20</v>
      </c>
      <c r="H39" s="21">
        <v>15</v>
      </c>
      <c r="I39" s="120">
        <f t="shared" si="4"/>
        <v>35</v>
      </c>
      <c r="J39" s="112">
        <f t="shared" si="3"/>
        <v>36.73125</v>
      </c>
      <c r="K39" s="32">
        <v>1</v>
      </c>
      <c r="L39" s="156"/>
      <c r="M39" s="26"/>
      <c r="N39" s="46">
        <v>1</v>
      </c>
      <c r="O39" s="26">
        <v>-1</v>
      </c>
      <c r="P39" s="44"/>
      <c r="Q39" s="32"/>
      <c r="R39" s="44"/>
    </row>
    <row r="40" spans="1:18" s="10" customFormat="1" ht="12.75">
      <c r="A40" s="310" t="s">
        <v>7</v>
      </c>
      <c r="B40" s="323" t="s">
        <v>146</v>
      </c>
      <c r="C40" s="317"/>
      <c r="D40" s="275"/>
      <c r="E40" s="283"/>
      <c r="F40" s="292">
        <v>1</v>
      </c>
      <c r="G40" s="121">
        <v>4</v>
      </c>
      <c r="H40" s="22">
        <v>1</v>
      </c>
      <c r="I40" s="120">
        <f t="shared" si="4"/>
        <v>5</v>
      </c>
      <c r="J40" s="271">
        <f>5-(5*2.05/100)</f>
        <v>4.8975</v>
      </c>
      <c r="K40" s="32"/>
      <c r="L40" s="156"/>
      <c r="M40" s="26"/>
      <c r="N40" s="32"/>
      <c r="O40" s="26"/>
      <c r="P40" s="44"/>
      <c r="Q40" s="32"/>
      <c r="R40" s="44"/>
    </row>
    <row r="41" spans="1:18" s="11" customFormat="1" ht="12.75">
      <c r="A41" s="312" t="s">
        <v>9</v>
      </c>
      <c r="B41" s="325" t="s">
        <v>143</v>
      </c>
      <c r="C41" s="319"/>
      <c r="D41" s="277"/>
      <c r="E41" s="283"/>
      <c r="F41" s="292">
        <v>1</v>
      </c>
      <c r="G41" s="121">
        <v>1</v>
      </c>
      <c r="H41" s="22">
        <v>1</v>
      </c>
      <c r="I41" s="120">
        <f t="shared" si="4"/>
        <v>2</v>
      </c>
      <c r="J41" s="272">
        <f>2-(2*2.05/100)</f>
        <v>1.959</v>
      </c>
      <c r="K41" s="32"/>
      <c r="L41" s="156"/>
      <c r="M41" s="26"/>
      <c r="N41" s="32"/>
      <c r="O41" s="26"/>
      <c r="P41" s="44"/>
      <c r="Q41" s="32"/>
      <c r="R41" s="44"/>
    </row>
    <row r="42" spans="1:18" s="6" customFormat="1" ht="12.75">
      <c r="A42" s="313" t="s">
        <v>13</v>
      </c>
      <c r="B42" s="326" t="s">
        <v>147</v>
      </c>
      <c r="C42" s="320">
        <v>5.16</v>
      </c>
      <c r="D42" s="278">
        <v>5.16</v>
      </c>
      <c r="E42" s="283"/>
      <c r="F42" s="292"/>
      <c r="G42" s="119">
        <v>5</v>
      </c>
      <c r="H42" s="21">
        <v>2</v>
      </c>
      <c r="I42" s="120">
        <f t="shared" si="4"/>
        <v>7</v>
      </c>
      <c r="J42" s="273">
        <f aca="true" t="shared" si="5" ref="J42:J50">D42-(D42*2.05/100)</f>
        <v>5.05422</v>
      </c>
      <c r="K42" s="32"/>
      <c r="L42" s="156"/>
      <c r="M42" s="26">
        <v>1</v>
      </c>
      <c r="N42" s="46">
        <v>1</v>
      </c>
      <c r="O42" s="26">
        <v>-1</v>
      </c>
      <c r="P42" s="44"/>
      <c r="Q42" s="32"/>
      <c r="R42" s="44"/>
    </row>
    <row r="43" spans="1:18" s="6" customFormat="1" ht="12.75">
      <c r="A43" s="130" t="s">
        <v>10</v>
      </c>
      <c r="B43" s="135" t="s">
        <v>148</v>
      </c>
      <c r="C43" s="315">
        <v>6.92</v>
      </c>
      <c r="D43" s="126">
        <v>6.92</v>
      </c>
      <c r="E43" s="283"/>
      <c r="F43" s="292">
        <v>1</v>
      </c>
      <c r="G43" s="121">
        <v>8</v>
      </c>
      <c r="H43" s="22">
        <v>2</v>
      </c>
      <c r="I43" s="120">
        <f t="shared" si="4"/>
        <v>10</v>
      </c>
      <c r="J43" s="112">
        <f t="shared" si="5"/>
        <v>6.77814</v>
      </c>
      <c r="K43" s="32"/>
      <c r="L43" s="156"/>
      <c r="M43" s="26"/>
      <c r="N43" s="32"/>
      <c r="O43" s="26"/>
      <c r="P43" s="44"/>
      <c r="Q43" s="32"/>
      <c r="R43" s="44"/>
    </row>
    <row r="44" spans="1:18" s="5" customFormat="1" ht="12.75">
      <c r="A44" s="129" t="s">
        <v>14</v>
      </c>
      <c r="B44" s="132" t="s">
        <v>149</v>
      </c>
      <c r="C44" s="316">
        <v>5.43</v>
      </c>
      <c r="D44" s="127">
        <v>5.43</v>
      </c>
      <c r="E44" s="283"/>
      <c r="F44" s="292">
        <v>1</v>
      </c>
      <c r="G44" s="119">
        <v>4</v>
      </c>
      <c r="H44" s="21">
        <v>2</v>
      </c>
      <c r="I44" s="120">
        <f t="shared" si="4"/>
        <v>6</v>
      </c>
      <c r="J44" s="112">
        <f t="shared" si="5"/>
        <v>5.318684999999999</v>
      </c>
      <c r="K44" s="32"/>
      <c r="L44" s="156"/>
      <c r="M44" s="26"/>
      <c r="N44" s="32"/>
      <c r="O44" s="26"/>
      <c r="P44" s="44"/>
      <c r="Q44" s="32"/>
      <c r="R44" s="44"/>
    </row>
    <row r="45" spans="1:18" s="12" customFormat="1" ht="12.75">
      <c r="A45" s="313" t="s">
        <v>15</v>
      </c>
      <c r="B45" s="327" t="s">
        <v>150</v>
      </c>
      <c r="C45" s="321">
        <v>8.6</v>
      </c>
      <c r="D45" s="279">
        <v>8.6</v>
      </c>
      <c r="E45" s="283"/>
      <c r="F45" s="292">
        <v>2</v>
      </c>
      <c r="G45" s="119">
        <v>5</v>
      </c>
      <c r="H45" s="21">
        <v>5</v>
      </c>
      <c r="I45" s="120">
        <f t="shared" si="4"/>
        <v>10</v>
      </c>
      <c r="J45" s="112">
        <f t="shared" si="5"/>
        <v>8.4237</v>
      </c>
      <c r="K45" s="32"/>
      <c r="L45" s="156"/>
      <c r="M45" s="26"/>
      <c r="N45" s="32"/>
      <c r="O45" s="26"/>
      <c r="P45" s="44">
        <v>1</v>
      </c>
      <c r="Q45" s="32"/>
      <c r="R45" s="44">
        <v>-1</v>
      </c>
    </row>
    <row r="46" spans="1:18" s="6" customFormat="1" ht="12.75">
      <c r="A46" s="130" t="s">
        <v>11</v>
      </c>
      <c r="B46" s="135" t="s">
        <v>151</v>
      </c>
      <c r="C46" s="315">
        <v>5.13</v>
      </c>
      <c r="D46" s="126">
        <v>5.13</v>
      </c>
      <c r="E46" s="283"/>
      <c r="F46" s="292">
        <v>1</v>
      </c>
      <c r="G46" s="121">
        <v>2</v>
      </c>
      <c r="H46" s="22">
        <v>2</v>
      </c>
      <c r="I46" s="120">
        <f t="shared" si="4"/>
        <v>4</v>
      </c>
      <c r="J46" s="112">
        <f t="shared" si="5"/>
        <v>5.0248349999999995</v>
      </c>
      <c r="K46" s="32"/>
      <c r="L46" s="156"/>
      <c r="M46" s="26"/>
      <c r="N46" s="32"/>
      <c r="O46" s="26"/>
      <c r="P46" s="44"/>
      <c r="Q46" s="32"/>
      <c r="R46" s="44"/>
    </row>
    <row r="47" spans="1:18" s="6" customFormat="1" ht="12.75">
      <c r="A47" s="130" t="s">
        <v>12</v>
      </c>
      <c r="B47" s="135" t="s">
        <v>152</v>
      </c>
      <c r="C47" s="315">
        <v>5.13</v>
      </c>
      <c r="D47" s="126">
        <v>5.13</v>
      </c>
      <c r="E47" s="283"/>
      <c r="F47" s="292"/>
      <c r="G47" s="121">
        <v>2</v>
      </c>
      <c r="H47" s="22">
        <v>3</v>
      </c>
      <c r="I47" s="120">
        <f t="shared" si="4"/>
        <v>5</v>
      </c>
      <c r="J47" s="112">
        <f t="shared" si="5"/>
        <v>5.0248349999999995</v>
      </c>
      <c r="K47" s="32"/>
      <c r="L47" s="156"/>
      <c r="M47" s="26"/>
      <c r="N47" s="32"/>
      <c r="O47" s="26"/>
      <c r="P47" s="44"/>
      <c r="Q47" s="32"/>
      <c r="R47" s="44"/>
    </row>
    <row r="48" spans="1:18" s="5" customFormat="1" ht="12.75">
      <c r="A48" s="129" t="s">
        <v>16</v>
      </c>
      <c r="B48" s="132" t="s">
        <v>153</v>
      </c>
      <c r="C48" s="316">
        <v>4.19</v>
      </c>
      <c r="D48" s="127">
        <v>4.19</v>
      </c>
      <c r="E48" s="283"/>
      <c r="F48" s="292">
        <v>1</v>
      </c>
      <c r="G48" s="119">
        <v>4</v>
      </c>
      <c r="H48" s="21">
        <v>2</v>
      </c>
      <c r="I48" s="120">
        <f t="shared" si="4"/>
        <v>6</v>
      </c>
      <c r="J48" s="112">
        <f t="shared" si="5"/>
        <v>4.104105000000001</v>
      </c>
      <c r="K48" s="32"/>
      <c r="L48" s="156"/>
      <c r="M48" s="26"/>
      <c r="N48" s="32">
        <v>-1</v>
      </c>
      <c r="O48" s="26"/>
      <c r="P48" s="44"/>
      <c r="Q48" s="32"/>
      <c r="R48" s="44"/>
    </row>
    <row r="49" spans="1:18" s="9" customFormat="1" ht="12.75">
      <c r="A49" s="130" t="s">
        <v>4</v>
      </c>
      <c r="B49" s="135" t="s">
        <v>141</v>
      </c>
      <c r="C49" s="315">
        <v>11</v>
      </c>
      <c r="D49" s="126">
        <v>11</v>
      </c>
      <c r="E49" s="283"/>
      <c r="F49" s="292">
        <v>1</v>
      </c>
      <c r="G49" s="121">
        <v>8</v>
      </c>
      <c r="H49" s="22">
        <v>4</v>
      </c>
      <c r="I49" s="120">
        <f t="shared" si="4"/>
        <v>12</v>
      </c>
      <c r="J49" s="112">
        <f t="shared" si="5"/>
        <v>10.7745</v>
      </c>
      <c r="K49" s="32"/>
      <c r="L49" s="156"/>
      <c r="M49" s="26"/>
      <c r="N49" s="32"/>
      <c r="O49" s="26"/>
      <c r="P49" s="44"/>
      <c r="Q49" s="32"/>
      <c r="R49" s="44"/>
    </row>
    <row r="50" spans="1:18" s="6" customFormat="1" ht="13.5" thickBot="1">
      <c r="A50" s="131" t="s">
        <v>6</v>
      </c>
      <c r="B50" s="328" t="s">
        <v>142</v>
      </c>
      <c r="C50" s="331">
        <v>4.74</v>
      </c>
      <c r="D50" s="332">
        <v>4.74</v>
      </c>
      <c r="E50" s="301"/>
      <c r="F50" s="302">
        <v>1</v>
      </c>
      <c r="G50" s="296">
        <v>4</v>
      </c>
      <c r="H50" s="297">
        <v>1</v>
      </c>
      <c r="I50" s="298">
        <f t="shared" si="4"/>
        <v>5</v>
      </c>
      <c r="J50" s="112">
        <f t="shared" si="5"/>
        <v>4.64283</v>
      </c>
      <c r="K50" s="40"/>
      <c r="L50" s="45"/>
      <c r="M50" s="41"/>
      <c r="N50" s="40"/>
      <c r="O50" s="41"/>
      <c r="P50" s="90"/>
      <c r="Q50" s="40"/>
      <c r="R50" s="90"/>
    </row>
    <row r="51" spans="1:18" ht="12.75">
      <c r="A51" s="137" t="s">
        <v>112</v>
      </c>
      <c r="B51" s="329"/>
      <c r="C51" s="333">
        <f aca="true" t="shared" si="6" ref="C51:H51">SUM(C3:C50)</f>
        <v>375.1900000000001</v>
      </c>
      <c r="D51" s="334">
        <f t="shared" si="6"/>
        <v>375.1900000000001</v>
      </c>
      <c r="E51" s="303">
        <f>SUM(E3:E50)</f>
        <v>15</v>
      </c>
      <c r="F51" s="304">
        <f>SUM(F3:F50)</f>
        <v>38</v>
      </c>
      <c r="G51" s="299">
        <f t="shared" si="6"/>
        <v>237</v>
      </c>
      <c r="H51" s="293">
        <f t="shared" si="6"/>
        <v>192</v>
      </c>
      <c r="I51" s="294">
        <f t="shared" si="4"/>
        <v>429</v>
      </c>
      <c r="J51" s="274">
        <f aca="true" t="shared" si="7" ref="J51:R51">SUM(J3:J50)</f>
        <v>367.49860500000005</v>
      </c>
      <c r="K51" s="47">
        <f>SUM(K3:K50)</f>
        <v>1</v>
      </c>
      <c r="L51" s="270">
        <f>SUM(L3:L50)</f>
        <v>0</v>
      </c>
      <c r="M51" s="270">
        <f>SUM(M3:M50)</f>
        <v>2</v>
      </c>
      <c r="N51" s="47">
        <f t="shared" si="7"/>
        <v>3</v>
      </c>
      <c r="O51" s="51">
        <f t="shared" si="7"/>
        <v>-3</v>
      </c>
      <c r="P51" s="48">
        <f t="shared" si="7"/>
        <v>15</v>
      </c>
      <c r="Q51" s="47">
        <f t="shared" si="7"/>
        <v>-2</v>
      </c>
      <c r="R51" s="48">
        <f t="shared" si="7"/>
        <v>-15</v>
      </c>
    </row>
    <row r="52" spans="1:18" s="93" customFormat="1" ht="13.5" thickBot="1">
      <c r="A52" s="115" t="s">
        <v>113</v>
      </c>
      <c r="B52" s="330"/>
      <c r="C52" s="144">
        <f>C51+'Direction '!B53</f>
        <v>715.1900000000002</v>
      </c>
      <c r="D52" s="155">
        <f>D51+'Direction '!C53</f>
        <v>744.6900000000002</v>
      </c>
      <c r="E52" s="284">
        <f>E51+'Direction '!D53</f>
        <v>29</v>
      </c>
      <c r="F52" s="305">
        <f>F51+'Direction '!E53</f>
        <v>101</v>
      </c>
      <c r="G52" s="300">
        <f>G51+'Direction '!F53</f>
        <v>412</v>
      </c>
      <c r="H52" s="285">
        <f>H51+'Direction '!G53</f>
        <v>347</v>
      </c>
      <c r="I52" s="286">
        <f>I51+'Direction '!H53</f>
        <v>759</v>
      </c>
      <c r="J52" s="171">
        <f>J51+'Direction '!I53</f>
        <v>727.795655</v>
      </c>
      <c r="K52" s="49">
        <f>K51</f>
        <v>1</v>
      </c>
      <c r="L52" s="268">
        <f>L51+'Direction '!J53</f>
        <v>-2</v>
      </c>
      <c r="M52" s="52">
        <f>M51+'Direction '!K53</f>
        <v>3</v>
      </c>
      <c r="N52" s="49">
        <f>'Direction '!L48+'TRESORERIE ET SIP'!N51</f>
        <v>0</v>
      </c>
      <c r="O52" s="52">
        <f>'Direction '!M48+'TRESORERIE ET SIP'!O51</f>
        <v>-4</v>
      </c>
      <c r="P52" s="50">
        <f>'Direction '!N48+'TRESORERIE ET SIP'!P51</f>
        <v>27</v>
      </c>
      <c r="Q52" s="49">
        <f>'Direction '!O48+'TRESORERIE ET SIP'!Q51</f>
        <v>-13</v>
      </c>
      <c r="R52" s="50">
        <f>'Direction '!P48+'TRESORERIE ET SIP'!R51</f>
        <v>-27</v>
      </c>
    </row>
    <row r="53" spans="11:18" ht="13.5" thickBot="1">
      <c r="K53" s="113">
        <f>K52</f>
        <v>1</v>
      </c>
      <c r="L53" s="356">
        <f>L52+M52</f>
        <v>1</v>
      </c>
      <c r="M53" s="357"/>
      <c r="N53" s="350">
        <f>SUM(N52:P52)</f>
        <v>23</v>
      </c>
      <c r="O53" s="358"/>
      <c r="P53" s="351"/>
      <c r="Q53" s="359">
        <f>SUM(Q52:R52)</f>
        <v>-40</v>
      </c>
      <c r="R53" s="351"/>
    </row>
    <row r="54" spans="14:15" ht="12.75">
      <c r="N54" s="53"/>
      <c r="O54" s="27"/>
    </row>
    <row r="56" spans="8:9" ht="12.75">
      <c r="H56" s="24"/>
      <c r="I56" s="24"/>
    </row>
    <row r="57" spans="8:9" ht="12.75">
      <c r="H57" s="24"/>
      <c r="I57" s="24"/>
    </row>
    <row r="58" spans="8:9" ht="12.75">
      <c r="H58" s="24"/>
      <c r="I58" s="24"/>
    </row>
    <row r="59" spans="8:9" ht="12.75">
      <c r="H59" s="24"/>
      <c r="I59" s="25"/>
    </row>
    <row r="60" spans="8:9" ht="12.75">
      <c r="H60" s="24"/>
      <c r="I60" s="24"/>
    </row>
    <row r="61" spans="8:9" ht="12.75">
      <c r="H61" s="24"/>
      <c r="I61" s="24"/>
    </row>
  </sheetData>
  <mergeCells count="7">
    <mergeCell ref="Q53:R53"/>
    <mergeCell ref="N1:P1"/>
    <mergeCell ref="Q1:R1"/>
    <mergeCell ref="E1:I1"/>
    <mergeCell ref="K1:M1"/>
    <mergeCell ref="L53:M53"/>
    <mergeCell ref="N53:P53"/>
  </mergeCells>
  <conditionalFormatting sqref="G4:H50">
    <cfRule type="expression" priority="1" dxfId="0" stopIfTrue="1">
      <formula>MOD(G4,1)</formula>
    </cfRule>
  </conditionalFormatting>
  <printOptions horizontalCentered="1" verticalCentered="1"/>
  <pageMargins left="0.3937007874015748" right="0.1968503937007874" top="0.3937007874015748" bottom="0.3937007874015748" header="0.5118110236220472" footer="0.5118110236220472"/>
  <pageSetup fitToHeight="2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lrobert4-cp</dc:creator>
  <cp:keywords/>
  <dc:description/>
  <cp:lastModifiedBy>mbisou-cp</cp:lastModifiedBy>
  <cp:lastPrinted>2012-01-05T16:35:59Z</cp:lastPrinted>
  <dcterms:created xsi:type="dcterms:W3CDTF">2011-09-15T15:43:57Z</dcterms:created>
  <dcterms:modified xsi:type="dcterms:W3CDTF">2012-01-05T16:40:22Z</dcterms:modified>
  <cp:category/>
  <cp:version/>
  <cp:contentType/>
  <cp:contentStatus/>
</cp:coreProperties>
</file>